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giá'!$A$4:$E$147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bàn giám đốc</t>
        </is>
      </c>
    </row>
    <row r="2">
      <c r="A2" s="5" t="inlineStr">
        <is>
          <t xml:space="preserve">Giá cập nhật ngày 22/09/2026 - Nguồn: https://noithathoaphat.com/bao-gia-ban-giam-doc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DT3212V18</t>
        </is>
      </c>
      <c r="C5" s="3" t="inlineStr">
        <is>
          <t xml:space="preserve">Bàn giám đốc DT3212V18</t>
        </is>
      </c>
      <c r="D5" s="4">
        <v>16670000</v>
      </c>
      <c r="E5" s="7" t="str">
        <f>HYPERLINK("https://noithathoaphat.com/ban-giam-doc-dt3212v18","Xem chi tiết")</f>
        <v>Xem chi tiết</v>
      </c>
    </row>
    <row r="6">
      <c r="A6" s="6">
        <v>2</v>
      </c>
      <c r="B6" s="3" t="inlineStr">
        <is>
          <t xml:space="preserve">DT3212VM18</t>
        </is>
      </c>
      <c r="C6" s="3" t="inlineStr">
        <is>
          <t xml:space="preserve">Bàn giám đốc DT3212VM18</t>
        </is>
      </c>
      <c r="D6" s="4">
        <v>13579000</v>
      </c>
      <c r="E6" s="7" t="str">
        <f>HYPERLINK("https://noithathoaphat.com/ban-giam-doc-dt3212vm18","Xem chi tiết")</f>
        <v>Xem chi tiết</v>
      </c>
    </row>
    <row r="7">
      <c r="A7" s="6">
        <v>3</v>
      </c>
      <c r="B7" s="3" t="inlineStr">
        <is>
          <t xml:space="preserve">DT2010V19</t>
        </is>
      </c>
      <c r="C7" s="3" t="inlineStr">
        <is>
          <t xml:space="preserve">Bàn giám đốc DT2010V19</t>
        </is>
      </c>
      <c r="D7" s="4">
        <v>10334000</v>
      </c>
      <c r="E7" s="7" t="str">
        <f>HYPERLINK("https://noithathoaphat.com/ban-giam-doc-dt2010v19","Xem chi tiết")</f>
        <v>Xem chi tiết</v>
      </c>
    </row>
    <row r="8">
      <c r="A8" s="6">
        <v>4</v>
      </c>
      <c r="B8" s="3" t="inlineStr">
        <is>
          <t xml:space="preserve">DT2411V19</t>
        </is>
      </c>
      <c r="C8" s="3" t="inlineStr">
        <is>
          <t xml:space="preserve">Bàn giám đốc DT2411V19</t>
        </is>
      </c>
      <c r="D8" s="4">
        <v>12553000</v>
      </c>
      <c r="E8" s="7" t="str">
        <f>HYPERLINK("https://noithathoaphat.com/ban-giam-doc-dt2411v19","Xem chi tiết")</f>
        <v>Xem chi tiết</v>
      </c>
    </row>
    <row r="9">
      <c r="A9" s="6">
        <v>5</v>
      </c>
      <c r="B9" s="3" t="inlineStr">
        <is>
          <t xml:space="preserve">DT2010VM19</t>
        </is>
      </c>
      <c r="C9" s="3" t="inlineStr">
        <is>
          <t xml:space="preserve">Bàn giám đốc DT2010VM19</t>
        </is>
      </c>
      <c r="D9" s="4">
        <v>9450000</v>
      </c>
      <c r="E9" s="7" t="str">
        <f>HYPERLINK("https://noithathoaphat.com/ban-giam-doc-dt2010vm19","Xem chi tiết")</f>
        <v>Xem chi tiết</v>
      </c>
    </row>
    <row r="10">
      <c r="A10" s="6">
        <v>6</v>
      </c>
      <c r="B10" s="3" t="inlineStr">
        <is>
          <t xml:space="preserve">DT2411VM19</t>
        </is>
      </c>
      <c r="C10" s="3" t="inlineStr">
        <is>
          <t xml:space="preserve">Bàn giám đốc DT2411VM19</t>
        </is>
      </c>
      <c r="D10" s="4">
        <v>11526000</v>
      </c>
      <c r="E10" s="7" t="str">
        <f>HYPERLINK("https://noithathoaphat.com/ban-giam-doc-dt2411vm19","Xem chi tiết")</f>
        <v>Xem chi tiết</v>
      </c>
    </row>
    <row r="11">
      <c r="A11" s="6">
        <v>7</v>
      </c>
      <c r="B11" s="3" t="inlineStr">
        <is>
          <t xml:space="preserve">DT3020VM20</t>
        </is>
      </c>
      <c r="C11" s="3" t="inlineStr">
        <is>
          <t xml:space="preserve">Bàn giám đốc DT3020VM20</t>
        </is>
      </c>
      <c r="D11" s="4">
        <v>14464000</v>
      </c>
      <c r="E11" s="7" t="str">
        <f>HYPERLINK("https://noithathoaphat.com/ban-giam-doc-dt3020vm20","Xem chi tiết")</f>
        <v>Xem chi tiết</v>
      </c>
    </row>
    <row r="12">
      <c r="A12" s="6">
        <v>8</v>
      </c>
      <c r="B12" s="3" t="inlineStr">
        <is>
          <t xml:space="preserve">LUXB2620V4</t>
        </is>
      </c>
      <c r="C12" s="3" t="inlineStr">
        <is>
          <t xml:space="preserve">Bàn giám đốc LUXB2620V4</t>
        </is>
      </c>
      <c r="D12" s="4">
        <v>10381000</v>
      </c>
      <c r="E12" s="7" t="str">
        <f>HYPERLINK("https://noithathoaphat.com/ban-giam-doc-luxb2620v4","Xem chi tiết")</f>
        <v>Xem chi tiết</v>
      </c>
    </row>
    <row r="13">
      <c r="A13" s="6">
        <v>9</v>
      </c>
      <c r="B13" s="3" t="inlineStr">
        <is>
          <t xml:space="preserve">LUXB2720V1</t>
        </is>
      </c>
      <c r="C13" s="3" t="inlineStr">
        <is>
          <t xml:space="preserve">Bàn giám đốc LUXB2720V1</t>
        </is>
      </c>
      <c r="D13" s="4">
        <v>10370000</v>
      </c>
      <c r="E13" s="7" t="str">
        <f>HYPERLINK("https://noithathoaphat.com/ban-giam-doc-luxb2720v1","Xem chi tiết")</f>
        <v>Xem chi tiết</v>
      </c>
    </row>
    <row r="14">
      <c r="A14" s="6">
        <v>10</v>
      </c>
      <c r="B14" s="3" t="inlineStr">
        <is>
          <t xml:space="preserve">LUXP1880YC10</t>
        </is>
      </c>
      <c r="C14" s="3" t="inlineStr">
        <is>
          <t xml:space="preserve">Bàn giám đốc LUXP1880YC10</t>
        </is>
      </c>
      <c r="D14" s="4">
        <v>5663000</v>
      </c>
      <c r="E14" s="7" t="str">
        <f>HYPERLINK("https://noithathoaphat.com/ban-giam-doc-luxp1880yc10","Xem chi tiết")</f>
        <v>Xem chi tiết</v>
      </c>
    </row>
    <row r="15">
      <c r="A15" s="6">
        <v>11</v>
      </c>
      <c r="B15" s="3" t="inlineStr">
        <is>
          <t xml:space="preserve">LUXB2018V2, LUXB2418V2</t>
        </is>
      </c>
      <c r="C15" s="3" t="inlineStr">
        <is>
          <t xml:space="preserve">Bàn giám đốc LUXB2018V2</t>
        </is>
      </c>
      <c r="D15" s="4">
        <v>10924000</v>
      </c>
      <c r="E15" s="7" t="str">
        <f>HYPERLINK("https://noithathoaphat.com/ban-giam-doc-luxb2018v2","Xem chi tiết")</f>
        <v>Xem chi tiết</v>
      </c>
    </row>
    <row r="16">
      <c r="A16" s="6">
        <v>12</v>
      </c>
      <c r="B16" s="3" t="inlineStr">
        <is>
          <t xml:space="preserve">LUXB2418V5</t>
        </is>
      </c>
      <c r="C16" s="3" t="inlineStr">
        <is>
          <t xml:space="preserve">Bàn giám đốc LUXB2418V5</t>
        </is>
      </c>
      <c r="D16" s="4">
        <v>8553000</v>
      </c>
      <c r="E16" s="7" t="str">
        <f>HYPERLINK("https://noithathoaphat.com/ban-giam-doc-luxb2418v5","Xem chi tiết")</f>
        <v>Xem chi tiết</v>
      </c>
    </row>
    <row r="17">
      <c r="A17" s="6">
        <v>13</v>
      </c>
      <c r="B17" s="3" t="inlineStr">
        <is>
          <t xml:space="preserve">LUXB2820V6</t>
        </is>
      </c>
      <c r="C17" s="3" t="inlineStr">
        <is>
          <t xml:space="preserve">Bàn giám đốc LUXB2820V6</t>
        </is>
      </c>
      <c r="D17" s="4">
        <v>10205000</v>
      </c>
      <c r="E17" s="7" t="str">
        <f>HYPERLINK("https://noithathoaphat.com/ban-giam-doc-luxb2820v6","Xem chi tiết")</f>
        <v>Xem chi tiết</v>
      </c>
    </row>
    <row r="18">
      <c r="A18" s="6">
        <v>14</v>
      </c>
      <c r="B18" s="3" t="inlineStr">
        <is>
          <t xml:space="preserve">DT1890V2</t>
        </is>
      </c>
      <c r="C18" s="3" t="inlineStr">
        <is>
          <t xml:space="preserve">Bàn giám đốc Veneer DT1890V2</t>
        </is>
      </c>
      <c r="D18" s="4">
        <v>5640000</v>
      </c>
      <c r="E18" s="7" t="str">
        <f>HYPERLINK("https://noithathoaphat.com/ban-giam-doc-veneer-dt1890v2","Xem chi tiết")</f>
        <v>Xem chi tiết</v>
      </c>
    </row>
    <row r="19">
      <c r="A19" s="6">
        <v>15</v>
      </c>
      <c r="B19" s="3" t="inlineStr">
        <is>
          <t xml:space="preserve">DT1890V4</t>
        </is>
      </c>
      <c r="C19" s="3" t="inlineStr">
        <is>
          <t xml:space="preserve">Bàn giám đốc Veneer DT1890V4</t>
        </is>
      </c>
      <c r="D19" s="4">
        <v>6690000</v>
      </c>
      <c r="E19" s="7" t="str">
        <f>HYPERLINK("https://noithathoaphat.com/ban-giam-doc-veneer-dt1890v4","Xem chi tiết")</f>
        <v>Xem chi tiết</v>
      </c>
    </row>
    <row r="20">
      <c r="A20" s="6">
        <v>16</v>
      </c>
      <c r="B20" s="3" t="inlineStr">
        <is>
          <t xml:space="preserve">DT1890V15</t>
        </is>
      </c>
      <c r="C20" s="3" t="inlineStr">
        <is>
          <t xml:space="preserve">Bàn giám đốc gỗ DT1890V15</t>
        </is>
      </c>
      <c r="D20" s="4">
        <v>7821000</v>
      </c>
      <c r="E20" s="7" t="str">
        <f>HYPERLINK("https://noithathoaphat.com/ban-giam-doc-go-dt1890v15","Xem chi tiết")</f>
        <v>Xem chi tiết</v>
      </c>
    </row>
    <row r="21">
      <c r="A21" s="6">
        <v>17</v>
      </c>
      <c r="B21" s="3" t="inlineStr">
        <is>
          <t xml:space="preserve">DT2010V5</t>
        </is>
      </c>
      <c r="C21" s="3" t="inlineStr">
        <is>
          <t xml:space="preserve">Bàn giám đốc Veneer DT2010V5</t>
        </is>
      </c>
      <c r="D21" s="4">
        <v>8978000</v>
      </c>
      <c r="E21" s="7" t="str">
        <f>HYPERLINK("https://noithathoaphat.com/ban-giam-doc-veneer-dt2010v5","Xem chi tiết")</f>
        <v>Xem chi tiết</v>
      </c>
    </row>
    <row r="22">
      <c r="A22" s="6">
        <v>18</v>
      </c>
      <c r="B22" s="3" t="inlineStr">
        <is>
          <t xml:space="preserve">DT2010V12</t>
        </is>
      </c>
      <c r="C22" s="3" t="inlineStr">
        <is>
          <t xml:space="preserve">Bàn giám đốc Veneer DT2010V12</t>
        </is>
      </c>
      <c r="D22" s="4">
        <v>7880000</v>
      </c>
      <c r="E22" s="7" t="str">
        <f>HYPERLINK("https://noithathoaphat.com/ban-giam-doc-veneer-dt2010v12","Xem chi tiết")</f>
        <v>Xem chi tiết</v>
      </c>
    </row>
    <row r="23">
      <c r="A23" s="6">
        <v>19</v>
      </c>
      <c r="B23" s="3" t="inlineStr">
        <is>
          <t xml:space="preserve">DT2411V6</t>
        </is>
      </c>
      <c r="C23" s="3" t="inlineStr">
        <is>
          <t xml:space="preserve">Bàn giám đốc Veneer DT2411V6</t>
        </is>
      </c>
      <c r="D23" s="4">
        <v>12021000</v>
      </c>
      <c r="E23" s="7" t="str">
        <f>HYPERLINK("https://noithathoaphat.com/ban-giam-doc-veneer-dt2411v6","Xem chi tiết")</f>
        <v>Xem chi tiết</v>
      </c>
    </row>
    <row r="24">
      <c r="A24" s="6">
        <v>20</v>
      </c>
      <c r="B24" s="3" t="inlineStr">
        <is>
          <t xml:space="preserve">DT3012V8</t>
        </is>
      </c>
      <c r="C24" s="3" t="inlineStr">
        <is>
          <t xml:space="preserve">Bàn giám đốc Veneer DT3012V8</t>
        </is>
      </c>
      <c r="D24" s="4">
        <v>15195000</v>
      </c>
      <c r="E24" s="7" t="str">
        <f>HYPERLINK("https://noithathoaphat.com/ban-giam-doc-veneer-dt3012v8","Xem chi tiết")</f>
        <v>Xem chi tiết</v>
      </c>
    </row>
    <row r="25">
      <c r="A25" s="6">
        <v>21</v>
      </c>
      <c r="B25" s="3" t="inlineStr">
        <is>
          <t xml:space="preserve">DT3212V7</t>
        </is>
      </c>
      <c r="C25" s="3" t="inlineStr">
        <is>
          <t xml:space="preserve">Bàn giám đốc Veneer DT3212V7</t>
        </is>
      </c>
      <c r="D25" s="4">
        <v>16398000</v>
      </c>
      <c r="E25" s="7" t="str">
        <f>HYPERLINK("https://noithathoaphat.com/ban-giam-doc-veneer-dt3212v7","Xem chi tiết")</f>
        <v>Xem chi tiết</v>
      </c>
    </row>
    <row r="26">
      <c r="A26" s="6">
        <v>22</v>
      </c>
      <c r="B26" s="3" t="inlineStr">
        <is>
          <t xml:space="preserve">ET1600V1</t>
        </is>
      </c>
      <c r="C26" s="3" t="inlineStr">
        <is>
          <t xml:space="preserve">Bàn trưởng phòng gỗ ET1600V1</t>
        </is>
      </c>
      <c r="D26" s="4">
        <v>5061000</v>
      </c>
      <c r="E26" s="7" t="str">
        <f>HYPERLINK("https://noithathoaphat.com/ban-truong-phong-go-et1600v1","Xem chi tiết")</f>
        <v>Xem chi tiết</v>
      </c>
    </row>
    <row r="27">
      <c r="A27" s="6">
        <v>23</v>
      </c>
      <c r="B27" s="3" t="inlineStr">
        <is>
          <t xml:space="preserve">LUXP160C10</t>
        </is>
      </c>
      <c r="C27" s="3" t="inlineStr">
        <is>
          <t xml:space="preserve">Bàn giám đốc LUXP160C10</t>
        </is>
      </c>
      <c r="D27" s="4">
        <v>4365000</v>
      </c>
      <c r="E27" s="7" t="str">
        <f>HYPERLINK("https://noithathoaphat.com/ban-giam-doc-cao-cap-luxp160c10","Xem chi tiết")</f>
        <v>Xem chi tiết</v>
      </c>
    </row>
    <row r="28">
      <c r="A28" s="6">
        <v>24</v>
      </c>
      <c r="B28" s="3" t="inlineStr">
        <is>
          <t xml:space="preserve">LUXP180C10</t>
        </is>
      </c>
      <c r="C28" s="3" t="inlineStr">
        <is>
          <t xml:space="preserve">Bàn giám đốc LUXP180C10</t>
        </is>
      </c>
      <c r="D28" s="4">
        <v>5368000</v>
      </c>
      <c r="E28" s="7" t="str">
        <f>HYPERLINK("https://noithathoaphat.com/ban-giam-doc-chan-sat-luxp180c10","Xem chi tiết")</f>
        <v>Xem chi tiết</v>
      </c>
    </row>
    <row r="29">
      <c r="A29" s="6">
        <v>25</v>
      </c>
      <c r="B29" s="3" t="inlineStr">
        <is>
          <t xml:space="preserve">LUXP240C10</t>
        </is>
      </c>
      <c r="C29" s="3" t="inlineStr">
        <is>
          <t xml:space="preserve">Bàn giám đốc LUXP240C10</t>
        </is>
      </c>
      <c r="D29" s="4">
        <v>6548000</v>
      </c>
      <c r="E29" s="7" t="str">
        <f>HYPERLINK("https://noithathoaphat.com/ban-giam-doc-cao-cap-luxp240c10","Xem chi tiết")</f>
        <v>Xem chi tiết</v>
      </c>
    </row>
    <row r="30">
      <c r="A30" s="6">
        <v>26</v>
      </c>
      <c r="B30" s="3" t="inlineStr">
        <is>
          <t xml:space="preserve">LUXP1880C10</t>
        </is>
      </c>
      <c r="C30" s="3" t="inlineStr">
        <is>
          <t xml:space="preserve">Bàn giám đốc LUXP1880C10</t>
        </is>
      </c>
      <c r="D30" s="4">
        <v>2560000</v>
      </c>
      <c r="E30" s="7" t="str">
        <f>HYPERLINK("https://noithathoaphat.com/ban-giam-doc-cao-cap-luxp1880c10","Xem chi tiết")</f>
        <v>Xem chi tiết</v>
      </c>
    </row>
    <row r="31">
      <c r="A31" s="6">
        <v>27</v>
      </c>
      <c r="B31" s="3" t="inlineStr">
        <is>
          <t xml:space="preserve">DT1890H2</t>
        </is>
      </c>
      <c r="C31" s="3" t="inlineStr">
        <is>
          <t xml:space="preserve">Bàn giám đốc DT1890H2</t>
        </is>
      </c>
      <c r="D31" s="4">
        <v>3269000</v>
      </c>
      <c r="E31" s="7" t="str">
        <f>HYPERLINK("https://noithathoaphat.com/ban-giam-doc-dt1890h2","Xem chi tiết")</f>
        <v>Xem chi tiết</v>
      </c>
    </row>
    <row r="32">
      <c r="A32" s="6">
        <v>28</v>
      </c>
      <c r="B32" s="3" t="inlineStr">
        <is>
          <t xml:space="preserve">DT1890H3</t>
        </is>
      </c>
      <c r="C32" s="3" t="inlineStr">
        <is>
          <t xml:space="preserve">Bàn giám đốc DT1890H3</t>
        </is>
      </c>
      <c r="D32" s="4">
        <v>3952000</v>
      </c>
      <c r="E32" s="7" t="str">
        <f>HYPERLINK("https://noithathoaphat.com/ban-giam-doc-dt1890h3","Xem chi tiết")</f>
        <v>Xem chi tiết</v>
      </c>
    </row>
    <row r="33">
      <c r="A33" s="6">
        <v>29</v>
      </c>
      <c r="B33" s="3" t="inlineStr">
        <is>
          <t xml:space="preserve">DT1890H4</t>
        </is>
      </c>
      <c r="C33" s="3" t="inlineStr">
        <is>
          <t xml:space="preserve">Bàn giám đốc DT1890H4</t>
        </is>
      </c>
      <c r="D33" s="4">
        <v>3929000</v>
      </c>
      <c r="E33" s="7" t="str">
        <f>HYPERLINK("https://noithathoaphat.com/ban-giam-doc-dt1890h4","Xem chi tiết")</f>
        <v>Xem chi tiết</v>
      </c>
    </row>
    <row r="34">
      <c r="A34" s="6">
        <v>30</v>
      </c>
      <c r="B34" s="3" t="inlineStr">
        <is>
          <t xml:space="preserve">DT1890H5</t>
        </is>
      </c>
      <c r="C34" s="3" t="inlineStr">
        <is>
          <t xml:space="preserve">Bàn giám đốc DT1890H5</t>
        </is>
      </c>
      <c r="D34" s="4">
        <v>4484000</v>
      </c>
      <c r="E34" s="7" t="str">
        <f>HYPERLINK("https://noithathoaphat.com/ban-giam-doc-dt1890h5","Xem chi tiết")</f>
        <v>Xem chi tiết</v>
      </c>
    </row>
    <row r="35">
      <c r="A35" s="6">
        <v>31</v>
      </c>
      <c r="B35" s="3" t="inlineStr">
        <is>
          <t xml:space="preserve">DT1890H12</t>
        </is>
      </c>
      <c r="C35" s="3" t="inlineStr">
        <is>
          <t xml:space="preserve">Bàn giám đốc DT1890H12</t>
        </is>
      </c>
      <c r="D35" s="4">
        <v>4247000</v>
      </c>
      <c r="E35" s="7" t="str">
        <f>HYPERLINK("https://noithathoaphat.com/ban-giam-doc-dt1890h12","Xem chi tiết")</f>
        <v>Xem chi tiết</v>
      </c>
    </row>
    <row r="36">
      <c r="A36" s="6">
        <v>32</v>
      </c>
      <c r="B36" s="3" t="inlineStr">
        <is>
          <t xml:space="preserve">DT1890H14</t>
        </is>
      </c>
      <c r="C36" s="3" t="inlineStr">
        <is>
          <t xml:space="preserve">Bàn giám đốc DT1890H14</t>
        </is>
      </c>
      <c r="D36" s="4">
        <v>4531000</v>
      </c>
      <c r="E36" s="7" t="str">
        <f>HYPERLINK("https://noithathoaphat.com/ban-giam-doc-dt1890h14","Xem chi tiết")</f>
        <v>Xem chi tiết</v>
      </c>
    </row>
    <row r="37">
      <c r="A37" s="6">
        <v>33</v>
      </c>
      <c r="B37" s="3" t="inlineStr">
        <is>
          <t xml:space="preserve"> DT1890H15</t>
        </is>
      </c>
      <c r="C37" s="3" t="inlineStr">
        <is>
          <t xml:space="preserve">Bàn giám đốc DT1890H15</t>
        </is>
      </c>
      <c r="D37" s="4">
        <v>4353000</v>
      </c>
      <c r="E37" s="7" t="str">
        <f>HYPERLINK("https://noithathoaphat.com/ban-giam-doc-dt1890h15","Xem chi tiết")</f>
        <v>Xem chi tiết</v>
      </c>
    </row>
    <row r="38">
      <c r="A38" s="6">
        <v>34</v>
      </c>
      <c r="B38" s="3" t="inlineStr">
        <is>
          <t xml:space="preserve">DT1890H17</t>
        </is>
      </c>
      <c r="C38" s="3" t="inlineStr">
        <is>
          <t xml:space="preserve">Bàn giám đốc DT1890H17</t>
        </is>
      </c>
      <c r="D38" s="4">
        <v>5014000</v>
      </c>
      <c r="E38" s="7" t="str">
        <f>HYPERLINK("https://noithathoaphat.com/ban-giam-doc-dt1890h17","Xem chi tiết")</f>
        <v>Xem chi tiết</v>
      </c>
    </row>
    <row r="39">
      <c r="A39" s="6">
        <v>35</v>
      </c>
      <c r="B39" s="3" t="inlineStr">
        <is>
          <t xml:space="preserve">DT1890H24</t>
        </is>
      </c>
      <c r="C39" s="3" t="inlineStr">
        <is>
          <t xml:space="preserve">Bàn giám đốc DT1890H24</t>
        </is>
      </c>
      <c r="D39" s="4">
        <v>3717000</v>
      </c>
      <c r="E39" s="7" t="str">
        <f>HYPERLINK("https://noithathoaphat.com/ban-giam-doc-dt1890h24","Xem chi tiết")</f>
        <v>Xem chi tiết</v>
      </c>
    </row>
    <row r="40">
      <c r="A40" s="6">
        <v>36</v>
      </c>
      <c r="B40" s="3" t="inlineStr">
        <is>
          <t xml:space="preserve">DT1890H25</t>
        </is>
      </c>
      <c r="C40" s="3" t="inlineStr">
        <is>
          <t xml:space="preserve">Bàn giám đốc DT1890H25</t>
        </is>
      </c>
      <c r="D40" s="4">
        <v>4130000</v>
      </c>
      <c r="E40" s="7" t="str">
        <f>HYPERLINK("https://noithathoaphat.com/ban-giam-doc-dt1890h25","Xem chi tiết")</f>
        <v>Xem chi tiết</v>
      </c>
    </row>
    <row r="41">
      <c r="A41" s="6">
        <v>37</v>
      </c>
      <c r="B41" s="3" t="inlineStr">
        <is>
          <t xml:space="preserve">DT1890H26</t>
        </is>
      </c>
      <c r="C41" s="3" t="inlineStr">
        <is>
          <t xml:space="preserve">Bàn giám đốc DT1890H26</t>
        </is>
      </c>
      <c r="D41" s="4">
        <v>4459000</v>
      </c>
      <c r="E41" s="7" t="str">
        <f>HYPERLINK("https://noithathoaphat.com/ban-giam-doc-dt1890h26","Xem chi tiết")</f>
        <v>Xem chi tiết</v>
      </c>
    </row>
    <row r="42">
      <c r="A42" s="6">
        <v>38</v>
      </c>
      <c r="B42" s="3" t="inlineStr">
        <is>
          <t xml:space="preserve">DT1890H27</t>
        </is>
      </c>
      <c r="C42" s="3" t="inlineStr">
        <is>
          <t xml:space="preserve">Bàn giám đốc DT1890H27</t>
        </is>
      </c>
      <c r="D42" s="4">
        <v>4719000</v>
      </c>
      <c r="E42" s="7" t="str">
        <f>HYPERLINK("https://noithathoaphat.com/ban-giam-doc-dt1890h27","Xem chi tiết")</f>
        <v>Xem chi tiết</v>
      </c>
    </row>
    <row r="43">
      <c r="A43" s="6">
        <v>39</v>
      </c>
      <c r="B43" s="3" t="inlineStr">
        <is>
          <t xml:space="preserve">DT1890H35</t>
        </is>
      </c>
      <c r="C43" s="3" t="inlineStr">
        <is>
          <t xml:space="preserve">Bàn giám đốc DT1890H35</t>
        </is>
      </c>
      <c r="D43" s="4">
        <v>4813000</v>
      </c>
      <c r="E43" s="7" t="str">
        <f>HYPERLINK("https://noithathoaphat.com/ban-giam-doc-dt1890h35","Xem chi tiết")</f>
        <v>Xem chi tiết</v>
      </c>
    </row>
    <row r="44">
      <c r="A44" s="6">
        <v>40</v>
      </c>
      <c r="B44" s="3" t="inlineStr">
        <is>
          <t xml:space="preserve">DT1890H36</t>
        </is>
      </c>
      <c r="C44" s="3" t="inlineStr">
        <is>
          <t xml:space="preserve">Bàn giám đốc DT1890H36</t>
        </is>
      </c>
      <c r="D44" s="4">
        <v>4955000</v>
      </c>
      <c r="E44" s="7" t="str">
        <f>HYPERLINK("https://noithathoaphat.com/ban-giam-doc-dt1890h36","Xem chi tiết")</f>
        <v>Xem chi tiết</v>
      </c>
    </row>
    <row r="45">
      <c r="A45" s="6">
        <v>41</v>
      </c>
      <c r="B45" s="3" t="inlineStr">
        <is>
          <t xml:space="preserve">DT1890H37</t>
        </is>
      </c>
      <c r="C45" s="3" t="inlineStr">
        <is>
          <t xml:space="preserve">Bàn giám đốc DT1890H37</t>
        </is>
      </c>
      <c r="D45" s="4">
        <v>5061000</v>
      </c>
      <c r="E45" s="7" t="str">
        <f>HYPERLINK("https://noithathoaphat.com/ban-giam-doc-dt1890h37","Xem chi tiết")</f>
        <v>Xem chi tiết</v>
      </c>
    </row>
    <row r="46">
      <c r="A46" s="6">
        <v>42</v>
      </c>
      <c r="B46" s="3" t="inlineStr">
        <is>
          <t xml:space="preserve">DT1890H16</t>
        </is>
      </c>
      <c r="C46" s="3" t="inlineStr">
        <is>
          <t xml:space="preserve">Bàn giám đốc DT1890H16</t>
        </is>
      </c>
      <c r="D46" s="4">
        <v>4459000</v>
      </c>
      <c r="E46" s="7" t="str">
        <f>HYPERLINK("https://noithathoaphat.com/ban-giam-doc-dt1890h16","Xem chi tiết")</f>
        <v>Xem chi tiết</v>
      </c>
    </row>
    <row r="47">
      <c r="A47" s="6">
        <v>43</v>
      </c>
      <c r="B47" s="3" t="inlineStr">
        <is>
          <t xml:space="preserve">DT2010H4</t>
        </is>
      </c>
      <c r="C47" s="3" t="inlineStr">
        <is>
          <t xml:space="preserve">Bàn giám đốc DT2010H4</t>
        </is>
      </c>
      <c r="D47" s="4">
        <v>4637000</v>
      </c>
      <c r="E47" s="7" t="str">
        <f>HYPERLINK("https://noithathoaphat.com/ban-giam-doc-dt2010h4","Xem chi tiết")</f>
        <v>Xem chi tiết</v>
      </c>
    </row>
    <row r="48">
      <c r="A48" s="6">
        <v>44</v>
      </c>
      <c r="B48" s="3" t="inlineStr">
        <is>
          <t xml:space="preserve">DT2010H12</t>
        </is>
      </c>
      <c r="C48" s="3" t="inlineStr">
        <is>
          <t xml:space="preserve">Bàn giám đốc DT2010H12</t>
        </is>
      </c>
      <c r="D48" s="4">
        <v>4719000</v>
      </c>
      <c r="E48" s="7" t="str">
        <f>HYPERLINK("https://noithathoaphat.com/ban-giam-doc-dt2010h12","Xem chi tiết")</f>
        <v>Xem chi tiết</v>
      </c>
    </row>
    <row r="49">
      <c r="A49" s="6">
        <v>45</v>
      </c>
      <c r="B49" s="3" t="inlineStr">
        <is>
          <t xml:space="preserve">DT2010H24</t>
        </is>
      </c>
      <c r="C49" s="3" t="inlineStr">
        <is>
          <t xml:space="preserve">Bàn giám đốc DT2010H24</t>
        </is>
      </c>
      <c r="D49" s="4">
        <v>4365000</v>
      </c>
      <c r="E49" s="7" t="str">
        <f>HYPERLINK("https://noithathoaphat.com/ban-giam-doc-dt2010h24","Xem chi tiết")</f>
        <v>Xem chi tiết</v>
      </c>
    </row>
    <row r="50">
      <c r="A50" s="6">
        <v>46</v>
      </c>
      <c r="B50" s="3" t="inlineStr">
        <is>
          <t xml:space="preserve">DT2010H25</t>
        </is>
      </c>
      <c r="C50" s="3" t="inlineStr">
        <is>
          <t xml:space="preserve">Bàn giám đốc DT2010H25</t>
        </is>
      </c>
      <c r="D50" s="4">
        <v>4507000</v>
      </c>
      <c r="E50" s="7" t="str">
        <f>HYPERLINK("https://noithathoaphat.com/ban-giam-doc-dt2010h25","Xem chi tiết")</f>
        <v>Xem chi tiết</v>
      </c>
    </row>
    <row r="51">
      <c r="A51" s="6">
        <v>47</v>
      </c>
      <c r="B51" s="3" t="inlineStr">
        <is>
          <t xml:space="preserve">DT2010H26</t>
        </is>
      </c>
      <c r="C51" s="3" t="inlineStr">
        <is>
          <t xml:space="preserve">Bàn giám đốc DT2010H26</t>
        </is>
      </c>
      <c r="D51" s="4">
        <v>5439000</v>
      </c>
      <c r="E51" s="7" t="str">
        <f>HYPERLINK("https://noithathoaphat.com/ban-giam-doc-dt2010h26","Xem chi tiết")</f>
        <v>Xem chi tiết</v>
      </c>
    </row>
    <row r="52">
      <c r="A52" s="6">
        <v>48</v>
      </c>
      <c r="B52" s="3" t="inlineStr">
        <is>
          <t xml:space="preserve">DT2010H35</t>
        </is>
      </c>
      <c r="C52" s="3" t="inlineStr">
        <is>
          <t xml:space="preserve">Bàn giám đốc DT2010H35</t>
        </is>
      </c>
      <c r="D52" s="4">
        <v>5615000</v>
      </c>
      <c r="E52" s="7" t="str">
        <f>HYPERLINK("https://noithathoaphat.com/ban-giam-doc-dt2010h35","Xem chi tiết")</f>
        <v>Xem chi tiết</v>
      </c>
    </row>
    <row r="53">
      <c r="A53" s="6">
        <v>49</v>
      </c>
      <c r="B53" s="3" t="inlineStr">
        <is>
          <t xml:space="preserve">DT2010H37</t>
        </is>
      </c>
      <c r="C53" s="3" t="inlineStr">
        <is>
          <t xml:space="preserve">Bàn giám đốc DT2010H37</t>
        </is>
      </c>
      <c r="D53" s="4">
        <v>5899000</v>
      </c>
      <c r="E53" s="7" t="str">
        <f>HYPERLINK("https://noithathoaphat.com/ban-giam-doc-dt2010h37","Xem chi tiết")</f>
        <v>Xem chi tiết</v>
      </c>
    </row>
    <row r="54">
      <c r="A54" s="6">
        <v>50</v>
      </c>
      <c r="B54" s="3" t="inlineStr">
        <is>
          <t xml:space="preserve">DT2010H3</t>
        </is>
      </c>
      <c r="C54" s="3" t="inlineStr">
        <is>
          <t xml:space="preserve">Bàn giám đốc DT2010H3</t>
        </is>
      </c>
      <c r="D54" s="4">
        <v>4802000</v>
      </c>
      <c r="E54" s="7" t="str">
        <f>HYPERLINK("https://noithathoaphat.com/ban-giam-doc-dt2010h3","Xem chi tiết")</f>
        <v>Xem chi tiết</v>
      </c>
    </row>
    <row r="55">
      <c r="A55" s="6">
        <v>51</v>
      </c>
      <c r="B55" s="3" t="inlineStr">
        <is>
          <t xml:space="preserve">DT2010V2</t>
        </is>
      </c>
      <c r="C55" s="3" t="inlineStr">
        <is>
          <t xml:space="preserve">Bàn giám đốc DT2010V2</t>
        </is>
      </c>
      <c r="D55" s="4">
        <v>7114000</v>
      </c>
      <c r="E55" s="7" t="str">
        <f>HYPERLINK("https://noithathoaphat.com/ban-giam-doc-dt2010v2","Xem chi tiết")</f>
        <v>Xem chi tiết</v>
      </c>
    </row>
    <row r="56">
      <c r="A56" s="6">
        <v>52</v>
      </c>
      <c r="B56" s="3" t="inlineStr">
        <is>
          <t xml:space="preserve">DT1890VM2</t>
        </is>
      </c>
      <c r="C56" s="3" t="inlineStr">
        <is>
          <t xml:space="preserve">Bàn giám đốc DT1890VM2</t>
        </is>
      </c>
      <c r="D56" s="4">
        <v>4873000</v>
      </c>
      <c r="E56" s="7" t="str">
        <f>HYPERLINK("https://noithathoaphat.com/ban-giam-doc-dt1890vm2","Xem chi tiết")</f>
        <v>Xem chi tiết</v>
      </c>
    </row>
    <row r="57">
      <c r="A57" s="6">
        <v>53</v>
      </c>
      <c r="B57" s="3" t="inlineStr">
        <is>
          <t xml:space="preserve">DT1890VM4</t>
        </is>
      </c>
      <c r="C57" s="3" t="inlineStr">
        <is>
          <t xml:space="preserve">Bàn giám đốc Veneer DT1890VM4</t>
        </is>
      </c>
      <c r="D57" s="4">
        <v>5757000</v>
      </c>
      <c r="E57" s="7" t="str">
        <f>HYPERLINK("https://noithathoaphat.com/ban-giam-doc-veneer-dt1890vm4","Xem chi tiết")</f>
        <v>Xem chi tiết</v>
      </c>
    </row>
    <row r="58">
      <c r="A58" s="6">
        <v>54</v>
      </c>
      <c r="B58" s="3" t="inlineStr">
        <is>
          <t xml:space="preserve">DT2010V4</t>
        </is>
      </c>
      <c r="C58" s="3" t="inlineStr">
        <is>
          <t xml:space="preserve">Bàn giám đốc Veneer DT2010V4</t>
        </is>
      </c>
      <c r="D58" s="4">
        <v>8376000</v>
      </c>
      <c r="E58" s="7" t="str">
        <f>HYPERLINK("https://noithathoaphat.com/ban-giam-doc-veneer-dt2010v4","Xem chi tiết")</f>
        <v>Xem chi tiết</v>
      </c>
    </row>
    <row r="59">
      <c r="A59" s="6">
        <v>55</v>
      </c>
      <c r="B59" s="3" t="inlineStr">
        <is>
          <t xml:space="preserve">DT2010VM4</t>
        </is>
      </c>
      <c r="C59" s="3" t="inlineStr">
        <is>
          <t xml:space="preserve">Bàn giám đốc Veneer DT2010VM4</t>
        </is>
      </c>
      <c r="D59" s="4">
        <v>7291000</v>
      </c>
      <c r="E59" s="7" t="str">
        <f>HYPERLINK("https://noithathoaphat.com/ban-giam-doc-veneer-dt2010vm4","Xem chi tiết")</f>
        <v>Xem chi tiết</v>
      </c>
    </row>
    <row r="60">
      <c r="A60" s="6">
        <v>56</v>
      </c>
      <c r="B60" s="3" t="inlineStr">
        <is>
          <t xml:space="preserve">DT2411V5</t>
        </is>
      </c>
      <c r="C60" s="3" t="inlineStr">
        <is>
          <t xml:space="preserve">Bàn giám đốc Veneer DT2411V5</t>
        </is>
      </c>
      <c r="D60" s="4">
        <v>10487000</v>
      </c>
      <c r="E60" s="7" t="str">
        <f>HYPERLINK("https://noithathoaphat.com/ban-giam-doc-veneer-dt2411v5","Xem chi tiết")</f>
        <v>Xem chi tiết</v>
      </c>
    </row>
    <row r="61">
      <c r="A61" s="6">
        <v>57</v>
      </c>
      <c r="B61" s="3" t="inlineStr">
        <is>
          <t xml:space="preserve">DT2010VM5</t>
        </is>
      </c>
      <c r="C61" s="3" t="inlineStr">
        <is>
          <t xml:space="preserve">Bàn giám đốc Veneer DT2010VM5</t>
        </is>
      </c>
      <c r="D61" s="4">
        <v>8376000</v>
      </c>
      <c r="E61" s="7" t="str">
        <f>HYPERLINK("https://noithathoaphat.com/ban-giam-doc-veneer-dt2010vm5","Xem chi tiết")</f>
        <v>Xem chi tiết</v>
      </c>
    </row>
    <row r="62">
      <c r="A62" s="6">
        <v>58</v>
      </c>
      <c r="B62" s="3" t="inlineStr">
        <is>
          <t xml:space="preserve">DT2411VM5</t>
        </is>
      </c>
      <c r="C62" s="3" t="inlineStr">
        <is>
          <t xml:space="preserve">Bàn giám đốc Veneer DT2411VM5</t>
        </is>
      </c>
      <c r="D62" s="4">
        <v>9709000</v>
      </c>
      <c r="E62" s="7" t="str">
        <f>HYPERLINK("https://noithathoaphat.com/ban-giam-doc-veneer-dt2411vm5","Xem chi tiết")</f>
        <v>Xem chi tiết</v>
      </c>
    </row>
    <row r="63">
      <c r="A63" s="6">
        <v>59</v>
      </c>
      <c r="B63" s="3" t="inlineStr">
        <is>
          <t xml:space="preserve">DT2411VM6</t>
        </is>
      </c>
      <c r="C63" s="3" t="inlineStr">
        <is>
          <t xml:space="preserve">Bàn giám đốc Veneer DT2411VM6</t>
        </is>
      </c>
      <c r="D63" s="4">
        <v>10487000</v>
      </c>
      <c r="E63" s="7" t="str">
        <f>HYPERLINK("https://noithathoaphat.com/ban-giam-doc-veneer-dt2411vm6","Xem chi tiết")</f>
        <v>Xem chi tiết</v>
      </c>
    </row>
    <row r="64">
      <c r="A64" s="6">
        <v>60</v>
      </c>
      <c r="B64" s="3" t="inlineStr">
        <is>
          <t xml:space="preserve">DT3212VM7</t>
        </is>
      </c>
      <c r="C64" s="3" t="inlineStr">
        <is>
          <t xml:space="preserve">Bàn giám đốc DT3212VM7</t>
        </is>
      </c>
      <c r="D64" s="4">
        <v>13071000</v>
      </c>
      <c r="E64" s="7" t="str">
        <f>HYPERLINK("https://noithathoaphat.com/ban-giam-doc-dt3212vm7","Xem chi tiết")</f>
        <v>Xem chi tiết</v>
      </c>
    </row>
    <row r="65">
      <c r="A65" s="6">
        <v>61</v>
      </c>
      <c r="B65" s="3" t="inlineStr">
        <is>
          <t xml:space="preserve">DT3012VM8</t>
        </is>
      </c>
      <c r="C65" s="3" t="inlineStr">
        <is>
          <t xml:space="preserve">Bàn giám đốc Veneer DT3012VM8</t>
        </is>
      </c>
      <c r="D65" s="4">
        <v>12021000</v>
      </c>
      <c r="E65" s="7" t="str">
        <f>HYPERLINK("https://noithathoaphat.com/ban-giam-doc-veneer-dt3012vm8","Xem chi tiết")</f>
        <v>Xem chi tiết</v>
      </c>
    </row>
    <row r="66">
      <c r="A66" s="6">
        <v>62</v>
      </c>
      <c r="B66" s="3" t="inlineStr">
        <is>
          <t xml:space="preserve">DT1890V12</t>
        </is>
      </c>
      <c r="C66" s="3" t="inlineStr">
        <is>
          <t xml:space="preserve">Bàn giám đốc gỗ DT1890V12</t>
        </is>
      </c>
      <c r="D66" s="4">
        <v>6960000</v>
      </c>
      <c r="E66" s="7" t="str">
        <f>HYPERLINK("https://noithathoaphat.com/ban-giam-doc-go-dt1890v12","Xem chi tiết")</f>
        <v>Xem chi tiết</v>
      </c>
    </row>
    <row r="67">
      <c r="A67" s="6">
        <v>63</v>
      </c>
      <c r="B67" s="3" t="inlineStr">
        <is>
          <t xml:space="preserve">DT2411V12</t>
        </is>
      </c>
      <c r="C67" s="3" t="inlineStr">
        <is>
          <t xml:space="preserve">Bàn giám đốc gỗ DT2411V12</t>
        </is>
      </c>
      <c r="D67" s="4">
        <v>9437000</v>
      </c>
      <c r="E67" s="7" t="str">
        <f>HYPERLINK("https://noithathoaphat.com/ban-giam-doc-go-dt2411v12","Xem chi tiết")</f>
        <v>Xem chi tiết</v>
      </c>
    </row>
    <row r="68">
      <c r="A68" s="6">
        <v>64</v>
      </c>
      <c r="B68" s="3" t="inlineStr">
        <is>
          <t xml:space="preserve">DT1890VM12</t>
        </is>
      </c>
      <c r="C68" s="3" t="inlineStr">
        <is>
          <t xml:space="preserve">Bàn giám đốc DT1890VM12</t>
        </is>
      </c>
      <c r="D68" s="4">
        <v>6005000</v>
      </c>
      <c r="E68" s="7" t="str">
        <f>HYPERLINK("https://noithathoaphat.com/ban-giam-doc-dt1890vm12","Xem chi tiết")</f>
        <v>Xem chi tiết</v>
      </c>
    </row>
    <row r="69">
      <c r="A69" s="6">
        <v>65</v>
      </c>
      <c r="B69" s="3" t="inlineStr">
        <is>
          <t xml:space="preserve">DT2010VM12</t>
        </is>
      </c>
      <c r="C69" s="3" t="inlineStr">
        <is>
          <t xml:space="preserve">Bàn giám đốc DT2010VM12</t>
        </is>
      </c>
      <c r="D69" s="4">
        <v>7102000</v>
      </c>
      <c r="E69" s="7" t="str">
        <f>HYPERLINK("https://noithathoaphat.com/ban-giam-doc-dt2010vm12","Xem chi tiết")</f>
        <v>Xem chi tiết</v>
      </c>
    </row>
    <row r="70">
      <c r="A70" s="6">
        <v>66</v>
      </c>
      <c r="B70" s="3" t="inlineStr">
        <is>
          <t xml:space="preserve">DT2411VM12</t>
        </is>
      </c>
      <c r="C70" s="3" t="inlineStr">
        <is>
          <t xml:space="preserve">Bàn giám đốc DT2411VM12</t>
        </is>
      </c>
      <c r="D70" s="4">
        <v>7821000</v>
      </c>
      <c r="E70" s="7" t="str">
        <f>HYPERLINK("https://noithathoaphat.com/ban-giam-doc-dt2411vm12","Xem chi tiết")</f>
        <v>Xem chi tiết</v>
      </c>
    </row>
    <row r="71">
      <c r="A71" s="6">
        <v>67</v>
      </c>
      <c r="B71" s="3" t="inlineStr">
        <is>
          <t xml:space="preserve">DT2010V15</t>
        </is>
      </c>
      <c r="C71" s="3" t="inlineStr">
        <is>
          <t xml:space="preserve">Bàn giám đốc DT2010V15</t>
        </is>
      </c>
      <c r="D71" s="4">
        <v>8659000</v>
      </c>
      <c r="E71" s="7" t="str">
        <f>HYPERLINK("https://noithathoaphat.com/ban-giam-doc-dt2010v15","Xem chi tiết")</f>
        <v>Xem chi tiết</v>
      </c>
    </row>
    <row r="72">
      <c r="A72" s="6">
        <v>68</v>
      </c>
      <c r="B72" s="3" t="inlineStr">
        <is>
          <t xml:space="preserve">DT2010V14</t>
        </is>
      </c>
      <c r="C72" s="3" t="inlineStr">
        <is>
          <t xml:space="preserve">Bàn giám đốc DT2010V14</t>
        </is>
      </c>
      <c r="D72" s="4">
        <v>8211000</v>
      </c>
      <c r="E72" s="7" t="str">
        <f>HYPERLINK("https://noithathoaphat.com/ban-giam-doc-dt2010v14","Xem chi tiết")</f>
        <v>Xem chi tiết</v>
      </c>
    </row>
    <row r="73">
      <c r="A73" s="6">
        <v>69</v>
      </c>
      <c r="B73" s="3" t="inlineStr">
        <is>
          <t xml:space="preserve">DT1890VM15</t>
        </is>
      </c>
      <c r="C73" s="3" t="inlineStr">
        <is>
          <t xml:space="preserve">Bàn giám đốc DT1890VM15</t>
        </is>
      </c>
      <c r="D73" s="4">
        <v>6618000</v>
      </c>
      <c r="E73" s="7" t="str">
        <f>HYPERLINK("https://noithathoaphat.com/ban-giam-doc-dt1890vm15","Xem chi tiết")</f>
        <v>Xem chi tiết</v>
      </c>
    </row>
    <row r="74">
      <c r="A74" s="6">
        <v>70</v>
      </c>
      <c r="B74" s="3" t="inlineStr">
        <is>
          <t xml:space="preserve">DT2010VM15</t>
        </is>
      </c>
      <c r="C74" s="3" t="inlineStr">
        <is>
          <t xml:space="preserve">Bàn giám đốc DT2010VM15</t>
        </is>
      </c>
      <c r="D74" s="4">
        <v>7350000</v>
      </c>
      <c r="E74" s="7" t="str">
        <f>HYPERLINK("https://noithathoaphat.com/ban-giam-doc-dt2010vm15","Xem chi tiết")</f>
        <v>Xem chi tiết</v>
      </c>
    </row>
    <row r="75">
      <c r="A75" s="6">
        <v>71</v>
      </c>
      <c r="B75" s="3" t="inlineStr">
        <is>
          <t xml:space="preserve">DT1890VM14</t>
        </is>
      </c>
      <c r="C75" s="3" t="inlineStr">
        <is>
          <t xml:space="preserve">Bàn giám đốc DT1890VM14</t>
        </is>
      </c>
      <c r="D75" s="4">
        <v>5475000</v>
      </c>
      <c r="E75" s="7" t="str">
        <f>HYPERLINK("https://noithathoaphat.com/ban-giam-doc-dt1890vm14","Xem chi tiết")</f>
        <v>Xem chi tiết</v>
      </c>
    </row>
    <row r="76">
      <c r="A76" s="6">
        <v>72</v>
      </c>
      <c r="B76" s="3" t="inlineStr">
        <is>
          <t xml:space="preserve">DT2411V15</t>
        </is>
      </c>
      <c r="C76" s="3" t="inlineStr">
        <is>
          <t xml:space="preserve">Bàn giám đốc DT2411V15</t>
        </is>
      </c>
      <c r="D76" s="4">
        <v>10039000</v>
      </c>
      <c r="E76" s="7" t="str">
        <f>HYPERLINK("https://noithathoaphat.com/ban-giam-doc-dt2411v15","Xem chi tiết")</f>
        <v>Xem chi tiết</v>
      </c>
    </row>
    <row r="77">
      <c r="A77" s="6">
        <v>73</v>
      </c>
      <c r="B77" s="3" t="inlineStr">
        <is>
          <t xml:space="preserve">DT2411VM15</t>
        </is>
      </c>
      <c r="C77" s="3" t="inlineStr">
        <is>
          <t xml:space="preserve">Bàn giám đốc DT2411VM15</t>
        </is>
      </c>
      <c r="D77" s="4">
        <v>8436000</v>
      </c>
      <c r="E77" s="7" t="str">
        <f>HYPERLINK("https://noithathoaphat.com/ban-giam-doc-dt2411vm15","Xem chi tiết")</f>
        <v>Xem chi tiết</v>
      </c>
    </row>
    <row r="78">
      <c r="A78" s="6">
        <v>74</v>
      </c>
      <c r="B78" s="3" t="inlineStr">
        <is>
          <t xml:space="preserve">DT2010VM14</t>
        </is>
      </c>
      <c r="C78" s="3" t="inlineStr">
        <is>
          <t xml:space="preserve">Bàn giám đốc DT2010VM14</t>
        </is>
      </c>
      <c r="D78" s="4">
        <v>7138000</v>
      </c>
      <c r="E78" s="7" t="str">
        <f>HYPERLINK("https://noithathoaphat.com/ban-giam-doc-dt2010vm14","Xem chi tiết")</f>
        <v>Xem chi tiết</v>
      </c>
    </row>
    <row r="79">
      <c r="A79" s="6">
        <v>75</v>
      </c>
      <c r="B79" s="3" t="inlineStr">
        <is>
          <t xml:space="preserve">ET1600VM1</t>
        </is>
      </c>
      <c r="C79" s="3" t="inlineStr">
        <is>
          <t xml:space="preserve">Bàn giám đốc ET1600VM1</t>
        </is>
      </c>
      <c r="D79" s="4">
        <v>4625000</v>
      </c>
      <c r="E79" s="7" t="str">
        <f>HYPERLINK("https://noithathoaphat.com/ban-giam-doc-et1600vm1","Xem chi tiết")</f>
        <v>Xem chi tiết</v>
      </c>
    </row>
    <row r="80">
      <c r="A80" s="6">
        <v>76</v>
      </c>
      <c r="B80" s="3" t="inlineStr">
        <is>
          <t xml:space="preserve">DT1890V16</t>
        </is>
      </c>
      <c r="C80" s="3" t="inlineStr">
        <is>
          <t xml:space="preserve">Bàn giám đốc DT1890V16</t>
        </is>
      </c>
      <c r="D80" s="4">
        <v>8152000</v>
      </c>
      <c r="E80" s="7" t="str">
        <f>HYPERLINK("https://noithathoaphat.com/ban-giam-doc-dt1890v16","Xem chi tiết")</f>
        <v>Xem chi tiết</v>
      </c>
    </row>
    <row r="81">
      <c r="A81" s="6">
        <v>77</v>
      </c>
      <c r="B81" s="3" t="inlineStr">
        <is>
          <t xml:space="preserve">DT2010V16</t>
        </is>
      </c>
      <c r="C81" s="3" t="inlineStr">
        <is>
          <t xml:space="preserve">Bàn giám đốc DT2010V16</t>
        </is>
      </c>
      <c r="D81" s="4">
        <v>8718000</v>
      </c>
      <c r="E81" s="7" t="str">
        <f>HYPERLINK("https://noithathoaphat.com/ban-giam-doc-dt2010v16","Xem chi tiết")</f>
        <v>Xem chi tiết</v>
      </c>
    </row>
    <row r="82">
      <c r="A82" s="6">
        <v>78</v>
      </c>
      <c r="B82" s="3" t="inlineStr">
        <is>
          <t xml:space="preserve">DT2411V16</t>
        </is>
      </c>
      <c r="C82" s="3" t="inlineStr">
        <is>
          <t xml:space="preserve">Bàn giám đốc DT2411V16</t>
        </is>
      </c>
      <c r="D82" s="4">
        <v>10476000</v>
      </c>
      <c r="E82" s="7" t="str">
        <f>HYPERLINK("https://noithathoaphat.com/ban-giam-doc-dt2411v16","Xem chi tiết")</f>
        <v>Xem chi tiết</v>
      </c>
    </row>
    <row r="83">
      <c r="A83" s="6">
        <v>79</v>
      </c>
      <c r="B83" s="3" t="inlineStr">
        <is>
          <t xml:space="preserve">DT2010VM16</t>
        </is>
      </c>
      <c r="C83" s="3" t="inlineStr">
        <is>
          <t xml:space="preserve">Bàn giám đốc DT2010VM16</t>
        </is>
      </c>
      <c r="D83" s="4">
        <v>7692000</v>
      </c>
      <c r="E83" s="7" t="str">
        <f>HYPERLINK("https://noithathoaphat.com/ban-giam-doc-dt2010vm16","Xem chi tiết")</f>
        <v>Xem chi tiết</v>
      </c>
    </row>
    <row r="84">
      <c r="A84" s="6">
        <v>80</v>
      </c>
      <c r="B84" s="3" t="inlineStr">
        <is>
          <t xml:space="preserve">DT2411VM16</t>
        </is>
      </c>
      <c r="C84" s="3" t="inlineStr">
        <is>
          <t xml:space="preserve">Bàn giám đốc DT2411VM16</t>
        </is>
      </c>
      <c r="D84" s="4">
        <v>9391000</v>
      </c>
      <c r="E84" s="7" t="str">
        <f>HYPERLINK("https://noithathoaphat.com/ban-giam-doc-dt2411vm16","Xem chi tiết")</f>
        <v>Xem chi tiết</v>
      </c>
    </row>
    <row r="85">
      <c r="A85" s="6">
        <v>81</v>
      </c>
      <c r="B85" s="3" t="inlineStr">
        <is>
          <t xml:space="preserve">LUXB1818V3</t>
        </is>
      </c>
      <c r="C85" s="3" t="inlineStr">
        <is>
          <t xml:space="preserve">Bàn giám đốc LUXB1818V3</t>
        </is>
      </c>
      <c r="D85" s="4">
        <v>7244000</v>
      </c>
      <c r="E85" s="7" t="str">
        <f>HYPERLINK("https://noithathoaphat.com/ban-giam-doc-luxb1818v3","Xem chi tiết")</f>
        <v>Xem chi tiết</v>
      </c>
    </row>
    <row r="86">
      <c r="A86" s="6">
        <v>82</v>
      </c>
      <c r="B86" s="3" t="inlineStr">
        <is>
          <t xml:space="preserve">LUXB2018V3</t>
        </is>
      </c>
      <c r="C86" s="3" t="inlineStr">
        <is>
          <t xml:space="preserve">Bàn giám đốc LUXB2018V3</t>
        </is>
      </c>
      <c r="D86" s="4">
        <v>7574000</v>
      </c>
      <c r="E86" s="7" t="str">
        <f>HYPERLINK("https://noithathoaphat.com/ban-giam-doc-luxb2018v3","Xem chi tiết")</f>
        <v>Xem chi tiết</v>
      </c>
    </row>
    <row r="87">
      <c r="A87" s="6">
        <v>83</v>
      </c>
      <c r="B87" s="3" t="inlineStr">
        <is>
          <t xml:space="preserve">LUXB2418V3</t>
        </is>
      </c>
      <c r="C87" s="3" t="inlineStr">
        <is>
          <t xml:space="preserve">Bàn giám đốc LUXB2418V3</t>
        </is>
      </c>
      <c r="D87" s="4">
        <v>8423000</v>
      </c>
      <c r="E87" s="7" t="str">
        <f>HYPERLINK("https://noithathoaphat.com/ban-giam-doc-luxb2418v3","Xem chi tiết")</f>
        <v>Xem chi tiết</v>
      </c>
    </row>
    <row r="88">
      <c r="A88" s="6">
        <v>84</v>
      </c>
      <c r="B88" s="3" t="inlineStr">
        <is>
          <t xml:space="preserve">DT2010V17</t>
        </is>
      </c>
      <c r="C88" s="3" t="inlineStr">
        <is>
          <t xml:space="preserve">Bàn giám đốc DT2010V17</t>
        </is>
      </c>
      <c r="D88" s="4">
        <v>9615000</v>
      </c>
      <c r="E88" s="7" t="str">
        <f>HYPERLINK("https://noithathoaphat.com/ban-giam-doc-dt2010v17","Xem chi tiết")</f>
        <v>Xem chi tiết</v>
      </c>
    </row>
    <row r="89">
      <c r="A89" s="6">
        <v>85</v>
      </c>
      <c r="B89" s="3" t="inlineStr">
        <is>
          <t xml:space="preserve">DT2411V17</t>
        </is>
      </c>
      <c r="C89" s="3" t="inlineStr">
        <is>
          <t xml:space="preserve">Bàn giám đốc DT2411V17</t>
        </is>
      </c>
      <c r="D89" s="4">
        <v>11066000</v>
      </c>
      <c r="E89" s="7" t="str">
        <f>HYPERLINK("https://noithathoaphat.com/ban-giam-doc-dt2411v17","Xem chi tiết")</f>
        <v>Xem chi tiết</v>
      </c>
    </row>
    <row r="90">
      <c r="A90" s="6">
        <v>86</v>
      </c>
      <c r="B90" s="3" t="inlineStr">
        <is>
          <t xml:space="preserve">DT2010VM17</t>
        </is>
      </c>
      <c r="C90" s="3" t="inlineStr">
        <is>
          <t xml:space="preserve">Bàn giám đốc DT2010VM17</t>
        </is>
      </c>
      <c r="D90" s="4">
        <v>8695000</v>
      </c>
      <c r="E90" s="7" t="str">
        <f>HYPERLINK("https://noithathoaphat.com/ban-giam-doc-dt2010vm17","Xem chi tiết")</f>
        <v>Xem chi tiết</v>
      </c>
    </row>
    <row r="91">
      <c r="A91" s="6">
        <v>87</v>
      </c>
      <c r="B91" s="3" t="inlineStr">
        <is>
          <t xml:space="preserve">DT2411VM17</t>
        </is>
      </c>
      <c r="C91" s="3" t="inlineStr">
        <is>
          <t xml:space="preserve">Bàn giám đốc DT2411VM17</t>
        </is>
      </c>
      <c r="D91" s="4">
        <v>10039000</v>
      </c>
      <c r="E91" s="7" t="str">
        <f>HYPERLINK("https://noithathoaphat.com/ban-giam-doc-dt2411vm17","Xem chi tiết")</f>
        <v>Xem chi tiết</v>
      </c>
    </row>
    <row r="92">
      <c r="A92" s="6">
        <v>88</v>
      </c>
      <c r="B92" s="3" t="inlineStr">
        <is>
          <t xml:space="preserve">LUXB3020V2</t>
        </is>
      </c>
      <c r="C92" s="3" t="inlineStr">
        <is>
          <t xml:space="preserve">Bàn lãnh đạo LUXB3020V2</t>
        </is>
      </c>
      <c r="D92" s="4">
        <v>12481000</v>
      </c>
      <c r="E92" s="7" t="str">
        <f>HYPERLINK("https://noithathoaphat.com/ban-lanh-dao-luxb3020v2","Xem chi tiết")</f>
        <v>Xem chi tiết</v>
      </c>
    </row>
    <row r="93">
      <c r="A93" s="6">
        <v>89</v>
      </c>
      <c r="B93" s="3" t="inlineStr">
        <is>
          <t xml:space="preserve">DT2812V22</t>
        </is>
      </c>
      <c r="C93" s="3" t="inlineStr">
        <is>
          <t xml:space="preserve">Bàn giám đốc DT2812V22</t>
        </is>
      </c>
      <c r="D93" s="4">
        <v>12565000</v>
      </c>
      <c r="E93" s="7" t="str">
        <f>HYPERLINK("https://noithathoaphat.com/ban-giam-doc-dt2812v22","Xem chi tiết")</f>
        <v>Xem chi tiết</v>
      </c>
    </row>
    <row r="94">
      <c r="A94" s="6">
        <v>90</v>
      </c>
      <c r="B94" s="3" t="inlineStr">
        <is>
          <t xml:space="preserve">LEP240C12</t>
        </is>
      </c>
      <c r="C94" s="3" t="inlineStr">
        <is>
          <t xml:space="preserve">Bàn giám đốc chân sắt LEP240C12</t>
        </is>
      </c>
      <c r="D94" s="4">
        <v>6253000</v>
      </c>
      <c r="E94" s="7" t="str">
        <f>HYPERLINK("https://noithathoaphat.com/ban-giam-doc-chan-sat-lep240c12","Xem chi tiết")</f>
        <v>Xem chi tiết</v>
      </c>
    </row>
    <row r="95">
      <c r="A95" s="6">
        <v>91</v>
      </c>
      <c r="B95" s="3" t="inlineStr">
        <is>
          <t xml:space="preserve">STP180C16</t>
        </is>
      </c>
      <c r="C95" s="3" t="inlineStr">
        <is>
          <t xml:space="preserve">Bàn lãnh đạo STP180C16</t>
        </is>
      </c>
      <c r="D95" s="4">
        <v>6088000</v>
      </c>
      <c r="E95" s="7" t="str">
        <f>HYPERLINK("https://noithathoaphat.com/ban-lanh-dao-stp180c16","Xem chi tiết")</f>
        <v>Xem chi tiết</v>
      </c>
    </row>
    <row r="96">
      <c r="A96" s="6">
        <v>92</v>
      </c>
      <c r="B96" s="3" t="inlineStr">
        <is>
          <t xml:space="preserve">LUXB2418V9</t>
        </is>
      </c>
      <c r="C96" s="3" t="inlineStr">
        <is>
          <t xml:space="preserve">Bàn giám đốc 2m4 LUXB2418V9</t>
        </is>
      </c>
      <c r="D96" s="4">
        <v>6395000</v>
      </c>
      <c r="E96" s="7" t="str">
        <f>HYPERLINK("https://noithathoaphat.com/ban-giam-doc-2m4-luxb2418v9","Xem chi tiết")</f>
        <v>Xem chi tiết</v>
      </c>
    </row>
    <row r="97">
      <c r="A97" s="6">
        <v>93</v>
      </c>
      <c r="B97" s="3" t="inlineStr">
        <is>
          <t xml:space="preserve">LUXB2018S10</t>
        </is>
      </c>
      <c r="C97" s="3" t="inlineStr">
        <is>
          <t xml:space="preserve">Bàn giám đốc LUXURY LUXB2018S10</t>
        </is>
      </c>
      <c r="D97" s="4">
        <v>10700000</v>
      </c>
      <c r="E97" s="7" t="str">
        <f>HYPERLINK("https://noithathoaphat.com/ban-giam-doc-luxury-luxb2018s10","Xem chi tiết")</f>
        <v>Xem chi tiết</v>
      </c>
    </row>
    <row r="98">
      <c r="A98" s="6">
        <v>94</v>
      </c>
      <c r="B98" s="3" t="inlineStr">
        <is>
          <t xml:space="preserve">LUXB2618S10</t>
        </is>
      </c>
      <c r="C98" s="3" t="inlineStr">
        <is>
          <t xml:space="preserve">Bàn lãnh đạo LUXURY LUXB2618S10</t>
        </is>
      </c>
      <c r="D98" s="4">
        <v>12840000</v>
      </c>
      <c r="E98" s="7" t="str">
        <f>HYPERLINK("https://noithathoaphat.com/ban-lanh-dao-luxury-luxb2618s10","Xem chi tiết")</f>
        <v>Xem chi tiết</v>
      </c>
    </row>
    <row r="99">
      <c r="A99" s="6">
        <v>95</v>
      </c>
      <c r="B99" s="3" t="inlineStr">
        <is>
          <t xml:space="preserve">DT2010V21, DT2411V21</t>
        </is>
      </c>
      <c r="C99" s="3" t="inlineStr">
        <is>
          <t xml:space="preserve">Bàn giám đốc DT2010V21</t>
        </is>
      </c>
      <c r="D99" s="4">
        <v>10028000</v>
      </c>
      <c r="E99" s="7" t="str">
        <f>HYPERLINK("https://noithathoaphat.com/ban-giam-doc-dt2010v21","Xem chi tiết")</f>
        <v>Xem chi tiết</v>
      </c>
    </row>
    <row r="100">
      <c r="A100" s="6">
        <v>96</v>
      </c>
      <c r="B100" s="3" t="inlineStr">
        <is>
          <t xml:space="preserve">DT2010VM21, DT2411VM21</t>
        </is>
      </c>
      <c r="C100" s="3" t="inlineStr">
        <is>
          <t xml:space="preserve">Bàn giám đốc DT2010VM21</t>
        </is>
      </c>
      <c r="D100" s="4">
        <v>8258000</v>
      </c>
      <c r="E100" s="7" t="str">
        <f>HYPERLINK("https://noithathoaphat.com/ban-giam-doc-dt2010vm21","Xem chi tiết")</f>
        <v>Xem chi tiết</v>
      </c>
    </row>
    <row r="101">
      <c r="A101" s="6">
        <v>97</v>
      </c>
      <c r="B101" s="3" t="inlineStr">
        <is>
          <t xml:space="preserve">DT2411VM22, DT2812VM22</t>
        </is>
      </c>
      <c r="C101" s="3" t="inlineStr">
        <is>
          <t xml:space="preserve">Bàn giám đốc DT2411VM22</t>
        </is>
      </c>
      <c r="D101" s="4">
        <v>10146000</v>
      </c>
      <c r="E101" s="7" t="str">
        <f>HYPERLINK("https://noithathoaphat.com/ban-giam-doc-dt2411vm22","Xem chi tiết")</f>
        <v>Xem chi tiết</v>
      </c>
    </row>
    <row r="102">
      <c r="A102" s="6">
        <v>98</v>
      </c>
      <c r="B102" s="3" t="inlineStr">
        <is>
          <t xml:space="preserve">DT2812VM22</t>
        </is>
      </c>
      <c r="C102" s="3" t="inlineStr">
        <is>
          <t xml:space="preserve">Bàn giám đốc DT2812VM22</t>
        </is>
      </c>
      <c r="D102" s="4">
        <v>12564000</v>
      </c>
      <c r="E102" s="7" t="str">
        <f>HYPERLINK("https://noithathoaphat.com/ban-giam-doc-dt2812vm22","Xem chi tiết")</f>
        <v>Xem chi tiết</v>
      </c>
    </row>
    <row r="103">
      <c r="A103" s="6">
        <v>99</v>
      </c>
      <c r="B103" s="3" t="inlineStr">
        <is>
          <t xml:space="preserve">DT2411V21</t>
        </is>
      </c>
      <c r="C103" s="3" t="inlineStr">
        <is>
          <t xml:space="preserve">Bàn giám đốc DT2411V21</t>
        </is>
      </c>
      <c r="D103" s="4">
        <v>11208000</v>
      </c>
      <c r="E103" s="7" t="str">
        <f>HYPERLINK("https://noithathoaphat.com/ban-giam-doc-dt2411v21","Xem chi tiết")</f>
        <v>Xem chi tiết</v>
      </c>
    </row>
    <row r="104">
      <c r="A104" s="6">
        <v>100</v>
      </c>
      <c r="B104" s="3" t="inlineStr">
        <is>
          <t xml:space="preserve">DT2411VM21</t>
        </is>
      </c>
      <c r="C104" s="3" t="inlineStr">
        <is>
          <t xml:space="preserve">Bàn giám đốc DT2411VM21</t>
        </is>
      </c>
      <c r="D104" s="4">
        <v>10381000</v>
      </c>
      <c r="E104" s="7" t="str">
        <f>HYPERLINK("https://noithathoaphat.com/ban-giam-doc-dt2411vm21","Xem chi tiết")</f>
        <v>Xem chi tiết</v>
      </c>
    </row>
    <row r="105">
      <c r="A105" s="6">
        <v>101</v>
      </c>
      <c r="B105" s="3" t="inlineStr">
        <is>
          <t xml:space="preserve">DT2411V22</t>
        </is>
      </c>
      <c r="C105" s="3" t="inlineStr">
        <is>
          <t xml:space="preserve">Bàn giám đốc DT2411V22</t>
        </is>
      </c>
      <c r="D105" s="4">
        <v>10146000</v>
      </c>
      <c r="E105" s="7" t="str">
        <f>HYPERLINK("https://noithathoaphat.com/ban-giam-doc-dt2411v22","Xem chi tiết")</f>
        <v>Xem chi tiết</v>
      </c>
    </row>
    <row r="106">
      <c r="A106" s="6">
        <v>102</v>
      </c>
      <c r="B106" s="3" t="inlineStr">
        <is>
          <t xml:space="preserve">DT1890H44</t>
        </is>
      </c>
      <c r="C106" s="3" t="inlineStr">
        <is>
          <t xml:space="preserve">Bàn lãnh đạo hòa phát DT1890H44</t>
        </is>
      </c>
      <c r="D106" s="4">
        <v>3835000</v>
      </c>
      <c r="E106" s="7" t="str">
        <f>HYPERLINK("https://noithathoaphat.com/ban-lanh-dao-dt1890h44","Xem chi tiết")</f>
        <v>Xem chi tiết</v>
      </c>
    </row>
    <row r="107">
      <c r="A107" s="6">
        <v>103</v>
      </c>
      <c r="B107" s="3" t="inlineStr">
        <is>
          <t xml:space="preserve">DT2010H44</t>
        </is>
      </c>
      <c r="C107" s="3" t="inlineStr">
        <is>
          <t xml:space="preserve">Bàn giám đốc hòa phát DT2010H44</t>
        </is>
      </c>
      <c r="D107" s="4">
        <v>4459000</v>
      </c>
      <c r="E107" s="7" t="str">
        <f>HYPERLINK("https://noithathoaphat.com/ban-giam-doc-dt2010h44","Xem chi tiết")</f>
        <v>Xem chi tiết</v>
      </c>
    </row>
    <row r="108">
      <c r="A108" s="6">
        <v>104</v>
      </c>
      <c r="B108" s="3" t="inlineStr">
        <is>
          <t xml:space="preserve">LUXB2620V7</t>
        </is>
      </c>
      <c r="C108" s="3" t="inlineStr">
        <is>
          <t xml:space="preserve">Bàn giám đốc LUXB2620V7</t>
        </is>
      </c>
      <c r="D108" s="4">
        <v>9037000</v>
      </c>
      <c r="E108" s="7" t="str">
        <f>HYPERLINK("https://noithathoaphat.com/ban-giam-doc-luxb2620v7","Xem chi tiết")</f>
        <v>Xem chi tiết</v>
      </c>
    </row>
    <row r="109">
      <c r="A109" s="6">
        <v>105</v>
      </c>
      <c r="B109" s="3" t="inlineStr">
        <is>
          <t xml:space="preserve">LUXB1890V8</t>
        </is>
      </c>
      <c r="C109" s="3" t="inlineStr">
        <is>
          <t xml:space="preserve">Bàn lãnh đạo Hòa Phát LUXB1890V8</t>
        </is>
      </c>
      <c r="D109" s="4">
        <v>5521000</v>
      </c>
      <c r="E109" s="7" t="str">
        <f>HYPERLINK("https://noithathoaphat.com/ban-lanh-dao-luxb1890v8","Xem chi tiết")</f>
        <v>Xem chi tiết</v>
      </c>
    </row>
    <row r="110">
      <c r="A110" s="6">
        <v>106</v>
      </c>
      <c r="B110" s="3" t="inlineStr">
        <is>
          <t xml:space="preserve">LUXB2010V8</t>
        </is>
      </c>
      <c r="C110" s="3" t="inlineStr">
        <is>
          <t xml:space="preserve">Bàn lãnh đạo Hòa Phát LUXB2010V8</t>
        </is>
      </c>
      <c r="D110" s="4">
        <v>6194000</v>
      </c>
      <c r="E110" s="7" t="str">
        <f>HYPERLINK("https://noithathoaphat.com/ban-lanh-dao-luxb2010v8","Xem chi tiết")</f>
        <v>Xem chi tiết</v>
      </c>
    </row>
    <row r="111">
      <c r="A111" s="6">
        <v>107</v>
      </c>
      <c r="B111" s="3" t="inlineStr">
        <is>
          <t xml:space="preserve">LUXB2410V8</t>
        </is>
      </c>
      <c r="C111" s="3" t="inlineStr">
        <is>
          <t xml:space="preserve">Bàn giám đốc LUXB2410V8</t>
        </is>
      </c>
      <c r="D111" s="4">
        <v>7386000</v>
      </c>
      <c r="E111" s="7" t="str">
        <f>HYPERLINK("https://noithathoaphat.com/ban-giam-doc-luxb2410v8","Xem chi tiết")</f>
        <v>Xem chi tiết</v>
      </c>
    </row>
    <row r="112">
      <c r="A112" s="6">
        <v>108</v>
      </c>
      <c r="B112" s="3" t="inlineStr">
        <is>
          <t xml:space="preserve">STP1880C16</t>
        </is>
      </c>
      <c r="C112" s="3" t="inlineStr">
        <is>
          <t xml:space="preserve">Bàn trưởng phòng 1m8 STP1880C16</t>
        </is>
      </c>
      <c r="D112" s="4">
        <v>4459000</v>
      </c>
      <c r="E112" s="7" t="str">
        <f>HYPERLINK("https://noithathoaphat.com/ban-truong-phong-1m8-stp1880c16","Xem chi tiết")</f>
        <v>Xem chi tiết</v>
      </c>
    </row>
    <row r="113">
      <c r="A113" s="6">
        <v>109</v>
      </c>
      <c r="B113" s="3" t="inlineStr">
        <is>
          <t xml:space="preserve">LUXB2218S1</t>
        </is>
      </c>
      <c r="C113" s="3" t="inlineStr">
        <is>
          <t xml:space="preserve">Bàn lãnh đạo LUXB2218S1</t>
        </is>
      </c>
      <c r="D113" s="4">
        <v>10500000</v>
      </c>
      <c r="E113" s="7" t="str">
        <f>HYPERLINK("https://noithathoaphat.com/ban-lanh-dao-luxb2218s1","Xem chi tiết")</f>
        <v>Xem chi tiết</v>
      </c>
    </row>
    <row r="114">
      <c r="A114" s="6">
        <v>110</v>
      </c>
      <c r="B114" s="3" t="inlineStr">
        <is>
          <t xml:space="preserve">LUXB2418S1</t>
        </is>
      </c>
      <c r="C114" s="3" t="inlineStr">
        <is>
          <t xml:space="preserve">Bàn lãnh đạo cao cấp 2m4 LUXB2418S1</t>
        </is>
      </c>
      <c r="D114" s="4">
        <v>11208000</v>
      </c>
      <c r="E114" s="7" t="str">
        <f>HYPERLINK("https://noithathoaphat.com/ban-lanh-dao-cao-cap-2m4-luxb2418s1","Xem chi tiết")</f>
        <v>Xem chi tiết</v>
      </c>
    </row>
    <row r="115">
      <c r="A115" s="6">
        <v>111</v>
      </c>
      <c r="B115" s="3" t="inlineStr">
        <is>
          <t xml:space="preserve">LUXB2218S2</t>
        </is>
      </c>
      <c r="C115" s="3" t="inlineStr">
        <is>
          <t xml:space="preserve">Bàn lãnh đạo LUXB2218S2</t>
        </is>
      </c>
      <c r="D115" s="4">
        <v>9674000</v>
      </c>
      <c r="E115" s="7" t="str">
        <f>HYPERLINK("https://noithathoaphat.com/ban-lanh-dao-luxb2218s2","Xem chi tiết")</f>
        <v>Xem chi tiết</v>
      </c>
    </row>
    <row r="116">
      <c r="A116" s="6">
        <v>112</v>
      </c>
      <c r="B116" s="3" t="inlineStr">
        <is>
          <t xml:space="preserve">LUXB2418S2</t>
        </is>
      </c>
      <c r="C116" s="3" t="inlineStr">
        <is>
          <t xml:space="preserve">Bàn giám đốc 2m4 LUXB2418S2</t>
        </is>
      </c>
      <c r="D116" s="4">
        <v>10323000</v>
      </c>
      <c r="E116" s="7" t="str">
        <f>HYPERLINK("https://noithathoaphat.com/ban-giam-doc-2m4-luxb2418s2","Xem chi tiết")</f>
        <v>Xem chi tiết</v>
      </c>
    </row>
    <row r="117">
      <c r="A117" s="6">
        <v>113</v>
      </c>
      <c r="B117" s="3" t="inlineStr">
        <is>
          <t xml:space="preserve">LUXB2018S3</t>
        </is>
      </c>
      <c r="C117" s="3" t="inlineStr">
        <is>
          <t xml:space="preserve">Bàn giám đốc 2m LUXB2018S3</t>
        </is>
      </c>
      <c r="D117" s="4">
        <v>9025000</v>
      </c>
      <c r="E117" s="7" t="str">
        <f>HYPERLINK("https://noithathoaphat.com/ban-giam-doc-2m-luxb2018s3","Xem chi tiết")</f>
        <v>Xem chi tiết</v>
      </c>
    </row>
    <row r="118">
      <c r="A118" s="6">
        <v>114</v>
      </c>
      <c r="B118" s="3" t="inlineStr">
        <is>
          <t xml:space="preserve">LUXB2218S3</t>
        </is>
      </c>
      <c r="C118" s="3" t="inlineStr">
        <is>
          <t xml:space="preserve">Bàn giám đốc 2m2 LUXB2218S3</t>
        </is>
      </c>
      <c r="D118" s="4">
        <v>9379000</v>
      </c>
      <c r="E118" s="7" t="str">
        <f>HYPERLINK("https://noithathoaphat.com/ban-giam-doc-2m2-luxb2218s3","Xem chi tiết")</f>
        <v>Xem chi tiết</v>
      </c>
    </row>
    <row r="119">
      <c r="A119" s="6">
        <v>115</v>
      </c>
      <c r="B119" s="3" t="inlineStr">
        <is>
          <t xml:space="preserve">LUXB2418S3</t>
        </is>
      </c>
      <c r="C119" s="3" t="inlineStr">
        <is>
          <t xml:space="preserve">Bàn giám đốc 2m4 LUXB2418S3</t>
        </is>
      </c>
      <c r="D119" s="4">
        <v>10086000</v>
      </c>
      <c r="E119" s="7" t="str">
        <f>HYPERLINK("https://noithathoaphat.com/ban-giam-doc-2m4-luxb2418s3","Xem chi tiết")</f>
        <v>Xem chi tiết</v>
      </c>
    </row>
    <row r="120">
      <c r="A120" s="6">
        <v>116</v>
      </c>
      <c r="B120" s="3" t="inlineStr">
        <is>
          <t xml:space="preserve">LUXB2418S4</t>
        </is>
      </c>
      <c r="C120" s="3" t="inlineStr">
        <is>
          <t xml:space="preserve">Bàn giám đốc 2m4 LUXB2418S4</t>
        </is>
      </c>
      <c r="D120" s="4">
        <v>11751000</v>
      </c>
      <c r="E120" s="7" t="str">
        <f>HYPERLINK("https://noithathoaphat.com/ban-giam-doc-2m4-luxb2418s4","Xem chi tiết")</f>
        <v>Xem chi tiết</v>
      </c>
    </row>
    <row r="121">
      <c r="A121" s="6">
        <v>117</v>
      </c>
      <c r="B121" s="3" t="inlineStr">
        <is>
          <t xml:space="preserve">LUXB2218S4</t>
        </is>
      </c>
      <c r="C121" s="3" t="inlineStr">
        <is>
          <t xml:space="preserve">Bàn giám đốc 2m2 LUXB2218S4</t>
        </is>
      </c>
      <c r="D121" s="4">
        <v>11242000</v>
      </c>
      <c r="E121" s="7" t="str">
        <f>HYPERLINK("https://noithathoaphat.com/ban-giam-doc-2m2-luxb2218s4","Xem chi tiết")</f>
        <v>Xem chi tiết</v>
      </c>
    </row>
    <row r="122">
      <c r="A122" s="6">
        <v>118</v>
      </c>
      <c r="B122" s="3" t="inlineStr">
        <is>
          <t xml:space="preserve">LUXB2018S4</t>
        </is>
      </c>
      <c r="C122" s="3" t="inlineStr">
        <is>
          <t xml:space="preserve">Bàn giám đốc 2m LUXB2018S4</t>
        </is>
      </c>
      <c r="D122" s="4">
        <v>10676000</v>
      </c>
      <c r="E122" s="7" t="str">
        <f>HYPERLINK("https://noithathoaphat.com/ban-giam-doc-2m-luxb2018s4","Xem chi tiết")</f>
        <v>Xem chi tiết</v>
      </c>
    </row>
    <row r="123">
      <c r="A123" s="6">
        <v>119</v>
      </c>
      <c r="B123" s="3" t="inlineStr">
        <is>
          <t xml:space="preserve">LUXB1818S4</t>
        </is>
      </c>
      <c r="C123" s="3" t="inlineStr">
        <is>
          <t xml:space="preserve">Bàn giám đốc LUXB1818S4</t>
        </is>
      </c>
      <c r="D123" s="4">
        <v>9084000</v>
      </c>
      <c r="E123" s="7" t="str">
        <f>HYPERLINK("https://noithathoaphat.com/ban-giam-doc-luxb1818s4","Xem chi tiết")</f>
        <v>Xem chi tiết</v>
      </c>
    </row>
    <row r="124">
      <c r="A124" s="6">
        <v>120</v>
      </c>
      <c r="B124" s="3" t="inlineStr">
        <is>
          <t xml:space="preserve">LUXB2618S5</t>
        </is>
      </c>
      <c r="C124" s="3" t="inlineStr">
        <is>
          <t xml:space="preserve">Bàn lãnh đạo LUXB2618S5</t>
        </is>
      </c>
      <c r="D124" s="4">
        <v>12116000</v>
      </c>
      <c r="E124" s="7" t="str">
        <f>HYPERLINK("https://noithathoaphat.com/ban-lanh-dao-luxh2618s5","Xem chi tiết")</f>
        <v>Xem chi tiết</v>
      </c>
    </row>
    <row r="125">
      <c r="A125" s="6">
        <v>121</v>
      </c>
      <c r="B125" s="3" t="inlineStr">
        <is>
          <t xml:space="preserve">LUXB2418S5</t>
        </is>
      </c>
      <c r="C125" s="3" t="inlineStr">
        <is>
          <t xml:space="preserve">Bàn lãnh đạo LUXB2418S5</t>
        </is>
      </c>
      <c r="D125" s="4">
        <v>11939000</v>
      </c>
      <c r="E125" s="7" t="str">
        <f>HYPERLINK("https://noithathoaphat.com/ban-lanh-dao-luxb2418s5","Xem chi tiết")</f>
        <v>Xem chi tiết</v>
      </c>
    </row>
    <row r="126">
      <c r="A126" s="6">
        <v>122</v>
      </c>
      <c r="B126" s="3" t="inlineStr">
        <is>
          <t xml:space="preserve">LUXB2218S5</t>
        </is>
      </c>
      <c r="C126" s="3" t="inlineStr">
        <is>
          <t xml:space="preserve">Bàn lãnh đạo LUXB2218S5</t>
        </is>
      </c>
      <c r="D126" s="4">
        <v>11408000</v>
      </c>
      <c r="E126" s="7" t="str">
        <f>HYPERLINK("https://noithathoaphat.com/ban-lanh-dao-luxb2218s5","Xem chi tiết")</f>
        <v>Xem chi tiết</v>
      </c>
    </row>
    <row r="127">
      <c r="A127" s="6">
        <v>123</v>
      </c>
      <c r="B127" s="3" t="inlineStr">
        <is>
          <t xml:space="preserve">DT1880H24R</t>
        </is>
      </c>
      <c r="C127" s="3" t="inlineStr">
        <is>
          <t xml:space="preserve">Bàn lãnh đạo DT1880H24R</t>
        </is>
      </c>
      <c r="D127" s="4">
        <v>2537000</v>
      </c>
      <c r="E127" s="7" t="str">
        <f>HYPERLINK("https://noithathoaphat.com/ban-lanh-dao-dt1880h24r","Xem chi tiết")</f>
        <v>Xem chi tiết</v>
      </c>
    </row>
    <row r="128">
      <c r="A128" s="6">
        <v>124</v>
      </c>
      <c r="B128" s="3" t="inlineStr">
        <is>
          <t xml:space="preserve">ET1600ER</t>
        </is>
      </c>
      <c r="C128" s="3" t="inlineStr">
        <is>
          <t xml:space="preserve">Bàn giám đốc ET1600ER</t>
        </is>
      </c>
      <c r="D128" s="4">
        <v>2454000</v>
      </c>
      <c r="E128" s="7" t="str">
        <f>HYPERLINK("https://noithathoaphat.com/ban-giam-doc-et1600er","Xem chi tiết")</f>
        <v>Xem chi tiết</v>
      </c>
    </row>
    <row r="129">
      <c r="A129" s="6">
        <v>125</v>
      </c>
      <c r="B129" s="3" t="inlineStr">
        <is>
          <t xml:space="preserve">ET1600FR</t>
        </is>
      </c>
      <c r="C129" s="3" t="inlineStr">
        <is>
          <t xml:space="preserve">Bàn giám đốc ET1600FR</t>
        </is>
      </c>
      <c r="D129" s="4">
        <v>2336000</v>
      </c>
      <c r="E129" s="7" t="str">
        <f>HYPERLINK("https://noithathoaphat.com/ban-giam-doc-et1600fr","Xem chi tiết")</f>
        <v>Xem chi tiết</v>
      </c>
    </row>
    <row r="130">
      <c r="A130" s="6">
        <v>126</v>
      </c>
      <c r="B130" s="3" t="inlineStr">
        <is>
          <t xml:space="preserve">LUXB2018S6</t>
        </is>
      </c>
      <c r="C130" s="3" t="inlineStr">
        <is>
          <t xml:space="preserve">Bàn giám đốc 2m LUXB2018S6</t>
        </is>
      </c>
      <c r="D130" s="4">
        <v>10535000</v>
      </c>
      <c r="E130" s="7" t="str">
        <f>HYPERLINK("https://noithathoaphat.com/ban-giam-doc-2m-luxb2018s6","Xem chi tiết")</f>
        <v>Xem chi tiết</v>
      </c>
    </row>
    <row r="131">
      <c r="A131" s="6">
        <v>127</v>
      </c>
      <c r="B131" s="3" t="inlineStr">
        <is>
          <t xml:space="preserve">LUXB2218S6</t>
        </is>
      </c>
      <c r="C131" s="3" t="inlineStr">
        <is>
          <t xml:space="preserve">Bàn lãnh đạo 2m2 LUXB2218S6</t>
        </is>
      </c>
      <c r="D131" s="4">
        <v>11585000</v>
      </c>
      <c r="E131" s="7" t="str">
        <f>HYPERLINK("https://noithathoaphat.com/ban-lanh-dao-2m2-luxb2218s6","Xem chi tiết")</f>
        <v>Xem chi tiết</v>
      </c>
    </row>
    <row r="132">
      <c r="A132" s="6">
        <v>128</v>
      </c>
      <c r="B132" s="3" t="inlineStr">
        <is>
          <t xml:space="preserve">LUXB2418S6</t>
        </is>
      </c>
      <c r="C132" s="3" t="inlineStr">
        <is>
          <t xml:space="preserve">Bàn lãnh đạo cao cấp 2m4 LUXB2418S6</t>
        </is>
      </c>
      <c r="D132" s="4">
        <v>12163000</v>
      </c>
      <c r="E132" s="7" t="str">
        <f>HYPERLINK("https://noithathoaphat.com/ban-lanh-dao-cao-cap-2m4-luxb2418s6","Xem chi tiết")</f>
        <v>Xem chi tiết</v>
      </c>
    </row>
    <row r="133">
      <c r="A133" s="6">
        <v>129</v>
      </c>
      <c r="B133" s="3" t="inlineStr">
        <is>
          <t xml:space="preserve">LUXB2018S7</t>
        </is>
      </c>
      <c r="C133" s="3" t="inlineStr">
        <is>
          <t xml:space="preserve">Bàn giám đốc Hòa Phát LUXB2018S7</t>
        </is>
      </c>
      <c r="D133" s="4">
        <v>9946000</v>
      </c>
      <c r="E133" s="7" t="str">
        <f>HYPERLINK("https://noithathoaphat.com/ban-giam-doc-hoa-phat-luxb2018s7","Xem chi tiết")</f>
        <v>Xem chi tiết</v>
      </c>
    </row>
    <row r="134">
      <c r="A134" s="6">
        <v>130</v>
      </c>
      <c r="B134" s="3" t="inlineStr">
        <is>
          <t xml:space="preserve">LUXB2218S7</t>
        </is>
      </c>
      <c r="C134" s="3" t="inlineStr">
        <is>
          <t xml:space="preserve">Bàn giám đốc 2m2 LUXB2218S7</t>
        </is>
      </c>
      <c r="D134" s="4">
        <v>10771000</v>
      </c>
      <c r="E134" s="7" t="str">
        <f>HYPERLINK("https://noithathoaphat.com/ban-giam-doc-2m2-luxb2218s7","Xem chi tiết")</f>
        <v>Xem chi tiết</v>
      </c>
    </row>
    <row r="135">
      <c r="A135" s="6">
        <v>131</v>
      </c>
      <c r="B135" s="3" t="inlineStr">
        <is>
          <t xml:space="preserve">LUXB2418S7</t>
        </is>
      </c>
      <c r="C135" s="3" t="inlineStr">
        <is>
          <t xml:space="preserve">Bàn giám đốc cao cấp 2m4 LUXB2418S7</t>
        </is>
      </c>
      <c r="D135" s="4">
        <v>11467000</v>
      </c>
      <c r="E135" s="7" t="str">
        <f>HYPERLINK("https://noithathoaphat.com/ban-giam-doc-cao-cap-2m4-luxb2418s7","Xem chi tiết")</f>
        <v>Xem chi tiết</v>
      </c>
    </row>
    <row r="136">
      <c r="A136" s="6">
        <v>132</v>
      </c>
      <c r="B136" s="3" t="inlineStr">
        <is>
          <t xml:space="preserve">NTVP1812C17</t>
        </is>
      </c>
      <c r="C136" s="3" t="inlineStr">
        <is>
          <t xml:space="preserve">Bàn trưởng phòng 1m8 NTVP1812C17</t>
        </is>
      </c>
      <c r="D136" s="4">
        <v>4613000</v>
      </c>
      <c r="E136" s="7" t="str">
        <f>HYPERLINK("https://noithathoaphat.com/ban-truong-phong-1m8-ntvp1812c17","Xem chi tiết")</f>
        <v>Xem chi tiết</v>
      </c>
    </row>
    <row r="137">
      <c r="A137" s="6">
        <v>133</v>
      </c>
      <c r="B137" s="3" t="inlineStr">
        <is>
          <t xml:space="preserve">LUXB2418S8</t>
        </is>
      </c>
      <c r="C137" s="3" t="inlineStr">
        <is>
          <t xml:space="preserve">Bàn lãnh đạo cao cấp Hòa Phát LUXB2418S8</t>
        </is>
      </c>
      <c r="D137" s="4">
        <v>10181000</v>
      </c>
      <c r="E137" s="7" t="str">
        <f>HYPERLINK("https://noithathoaphat.com/ban-lanh-dao-cao-cap-hoa-phat-luxb2418s8","Xem chi tiết")</f>
        <v>Xem chi tiết</v>
      </c>
    </row>
    <row r="138">
      <c r="A138" s="6">
        <v>134</v>
      </c>
      <c r="B138" s="3" t="inlineStr">
        <is>
          <t xml:space="preserve">LUXB2218S8</t>
        </is>
      </c>
      <c r="C138" s="3" t="inlineStr">
        <is>
          <t xml:space="preserve">Bàn lãnh đạo Hòa Phát LUXB2218S8</t>
        </is>
      </c>
      <c r="D138" s="4">
        <v>9780000</v>
      </c>
      <c r="E138" s="7" t="str">
        <f>HYPERLINK("https://noithathoaphat.com/ban-lanh-dao-hoa-phat-luxb2218s8","Xem chi tiết")</f>
        <v>Xem chi tiết</v>
      </c>
    </row>
    <row r="139">
      <c r="A139" s="6">
        <v>135</v>
      </c>
      <c r="B139" s="3" t="inlineStr">
        <is>
          <t xml:space="preserve">LUXB2018S8</t>
        </is>
      </c>
      <c r="C139" s="3" t="inlineStr">
        <is>
          <t xml:space="preserve">Bàn giám đốc 2m LUXB2018S8</t>
        </is>
      </c>
      <c r="D139" s="4">
        <v>9096000</v>
      </c>
      <c r="E139" s="7" t="str">
        <f>HYPERLINK("https://noithathoaphat.com/ban-giam-doc-2m-luxb2018s8","Xem chi tiết")</f>
        <v>Xem chi tiết</v>
      </c>
    </row>
    <row r="140">
      <c r="A140" s="6">
        <v>136</v>
      </c>
      <c r="B140" s="3" t="inlineStr">
        <is>
          <t xml:space="preserve">LUXB1616V9</t>
        </is>
      </c>
      <c r="C140" s="3" t="inlineStr">
        <is>
          <t xml:space="preserve">Bàn giám đốc 1m6 LUXB1616V9</t>
        </is>
      </c>
      <c r="D140" s="4">
        <v>4779000</v>
      </c>
      <c r="E140" s="7" t="str">
        <f>HYPERLINK("https://noithathoaphat.com/ban-giam-doc-1m6-luxb1616v9","Xem chi tiết")</f>
        <v>Xem chi tiết</v>
      </c>
    </row>
    <row r="141">
      <c r="A141" s="6">
        <v>137</v>
      </c>
      <c r="B141" s="3" t="inlineStr">
        <is>
          <t xml:space="preserve">LUXB1816V9</t>
        </is>
      </c>
      <c r="C141" s="3" t="inlineStr">
        <is>
          <t xml:space="preserve">Bàn giám đốc gỗ công nghiệp LUXB1816V9</t>
        </is>
      </c>
      <c r="D141" s="4">
        <v>5415000</v>
      </c>
      <c r="E141" s="7" t="str">
        <f>HYPERLINK("https://noithathoaphat.com/ban-giam-doc-go-cong-nghiep-luxb1816v9","Xem chi tiết")</f>
        <v>Xem chi tiết</v>
      </c>
    </row>
    <row r="142">
      <c r="A142" s="6">
        <v>138</v>
      </c>
      <c r="B142" s="3" t="inlineStr">
        <is>
          <t xml:space="preserve">LUXB2016V9</t>
        </is>
      </c>
      <c r="C142" s="3" t="inlineStr">
        <is>
          <t xml:space="preserve">Bàn giám đốc cao cấp LUXB2016V9</t>
        </is>
      </c>
      <c r="D142" s="4">
        <v>5604000</v>
      </c>
      <c r="E142" s="7" t="str">
        <f>HYPERLINK("https://noithathoaphat.com/ban-giam-doc-cao-cap-luxb2016v9","Xem chi tiết")</f>
        <v>Xem chi tiết</v>
      </c>
    </row>
    <row r="143">
      <c r="A143" s="6">
        <v>139</v>
      </c>
      <c r="B143" s="3" t="inlineStr">
        <is>
          <t xml:space="preserve">LUXB2218S10</t>
        </is>
      </c>
      <c r="C143" s="3" t="inlineStr">
        <is>
          <t xml:space="preserve">Bàn giám đốc gỗ Melamine LUXB2218S10</t>
        </is>
      </c>
      <c r="D143" s="4">
        <v>11770000</v>
      </c>
      <c r="E143" s="7" t="str">
        <f>HYPERLINK("https://noithathoaphat.com/ban-giam-doc-go-melamine-luxb2218s10","Xem chi tiết")</f>
        <v>Xem chi tiết</v>
      </c>
    </row>
    <row r="144">
      <c r="A144" s="6">
        <v>140</v>
      </c>
      <c r="B144" s="3" t="inlineStr">
        <is>
          <t xml:space="preserve">LUXB2418S10</t>
        </is>
      </c>
      <c r="C144" s="3" t="inlineStr">
        <is>
          <t xml:space="preserve">Bàn lãnh đạo cao cấp LUXB2418S10</t>
        </is>
      </c>
      <c r="D144" s="4">
        <v>12305000</v>
      </c>
      <c r="E144" s="7" t="str">
        <f>HYPERLINK("https://noithathoaphat.com/ban-lanh-dao-cao-cap-luxb2418s10","Xem chi tiết")</f>
        <v>Xem chi tiết</v>
      </c>
    </row>
    <row r="145">
      <c r="A145" s="6">
        <v>141</v>
      </c>
      <c r="B145" s="3" t="inlineStr">
        <is>
          <t xml:space="preserve">DT1890V14</t>
        </is>
      </c>
      <c r="C145" s="3" t="inlineStr">
        <is>
          <t xml:space="preserve">Bàn giám đốc Veneer DT1890V14</t>
        </is>
      </c>
      <c r="D145" s="4">
        <v>6996000</v>
      </c>
      <c r="E145" s="7" t="str">
        <f>HYPERLINK("https://noithathoaphat.com/ban-giam-doc-veneer-dt1890v14","Xem chi tiết")</f>
        <v>Xem chi tiết</v>
      </c>
    </row>
    <row r="146">
      <c r="A146" s="6">
        <v>142</v>
      </c>
      <c r="B146" s="3" t="inlineStr">
        <is>
          <t xml:space="preserve">DT2010VM2</t>
        </is>
      </c>
      <c r="C146" s="3" t="inlineStr">
        <is>
          <t xml:space="preserve">Bàn giám đốc DT2010VM2</t>
        </is>
      </c>
      <c r="D146" s="4">
        <v>5922000</v>
      </c>
      <c r="E146" s="7" t="str">
        <f>HYPERLINK("https://noithathoaphat.com/ban-giam-doc-dt2010vm2","Xem chi tiết")</f>
        <v>Xem chi tiết</v>
      </c>
    </row>
    <row r="147">
      <c r="A147" s="6">
        <v>143</v>
      </c>
      <c r="B147" s="3" t="inlineStr">
        <is>
          <t xml:space="preserve">DT1890VM16</t>
        </is>
      </c>
      <c r="C147" s="3" t="inlineStr">
        <is>
          <t xml:space="preserve">Bàn giám đốc DT1890VM16</t>
        </is>
      </c>
      <c r="D147" s="4">
        <v>7208000</v>
      </c>
      <c r="E147" s="7" t="str">
        <f>HYPERLINK("https://noithathoaphat.com/ban-giam-doc-dt1890vm16","Xem chi tiết")</f>
        <v>Xem chi tiết</v>
      </c>
    </row>
    <row r="149">
      <c r="A149" s="8" t="inlineStr">
        <is>
          <t xml:space="preserve">LƯU Ý</t>
        </is>
      </c>
    </row>
    <row r="150">
      <c r="A150" s="5" t="inlineStr">
        <is>
          <t xml:space="preserve">- Giá được cập nhật tự động theo hệ thống và mang tính tham khảo.</t>
        </is>
      </c>
    </row>
    <row r="151">
      <c r="A151" s="5" t="inlineStr">
        <is>
          <t xml:space="preserve">- Giá chưa bao gồm VAT.</t>
        </is>
      </c>
    </row>
    <row r="152">
      <c r="A152" s="5" t="inlineStr">
        <is>
          <t xml:space="preserve">- Đơn hàng số lượng lớn/dự án có thể áp dụng chính sách giá và chiết khấu riêng.</t>
        </is>
      </c>
    </row>
    <row r="153">
      <c r="A153" s="5" t="inlineStr">
        <is>
          <t xml:space="preserve">Vui lòng liên hệ Sales để được xác nhận giá và chính sách bán hàng trước khi đặt hàng.</t>
        </is>
      </c>
    </row>
    <row r="154">
      <c r="A154" s="5" t="inlineStr">
        <is>
          <t xml:space="preserve">Phòng Bán hàng: 0972.019.889 - 0932.317.198 - 0942.155.688</t>
        </is>
      </c>
    </row>
  </sheetData>
  <autoFilter ref="A4:E147"/>
  <pageMargins left="0.5" right="0.5" top="0.6" bottom="0.6" header="0.3" footer="0.3"/>
  <pageSetup paperSize="9" orientation="portrait"/>
</worksheet>
</file>